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"/>
    </mc:Choice>
  </mc:AlternateContent>
  <bookViews>
    <workbookView xWindow="0" yWindow="0" windowWidth="20490" windowHeight="7020"/>
  </bookViews>
  <sheets>
    <sheet name="Lis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20" i="1" l="1"/>
  <c r="BI120" i="1"/>
  <c r="BH120" i="1"/>
  <c r="BG120" i="1"/>
  <c r="BF120" i="1"/>
  <c r="AA120" i="1"/>
  <c r="Y120" i="1"/>
  <c r="W120" i="1"/>
  <c r="N120" i="1"/>
  <c r="BE120" i="1" s="1"/>
  <c r="BK119" i="1"/>
  <c r="BI119" i="1"/>
  <c r="BH119" i="1"/>
  <c r="BG119" i="1"/>
  <c r="BF119" i="1"/>
  <c r="AA119" i="1"/>
  <c r="Y119" i="1"/>
  <c r="W119" i="1"/>
  <c r="N119" i="1"/>
  <c r="BE119" i="1" s="1"/>
  <c r="BK118" i="1"/>
  <c r="BI118" i="1"/>
  <c r="BH118" i="1"/>
  <c r="BG118" i="1"/>
  <c r="BF118" i="1"/>
  <c r="AA118" i="1"/>
  <c r="Y118" i="1"/>
  <c r="W118" i="1"/>
  <c r="N118" i="1"/>
  <c r="BE118" i="1" s="1"/>
  <c r="BK117" i="1"/>
  <c r="BI117" i="1"/>
  <c r="BH117" i="1"/>
  <c r="BG117" i="1"/>
  <c r="BF117" i="1"/>
  <c r="AA117" i="1"/>
  <c r="Y117" i="1"/>
  <c r="W117" i="1"/>
  <c r="N117" i="1"/>
  <c r="BE117" i="1" s="1"/>
  <c r="BK115" i="1"/>
  <c r="BK114" i="1" s="1"/>
  <c r="BI115" i="1"/>
  <c r="BH115" i="1"/>
  <c r="BG115" i="1"/>
  <c r="BF115" i="1"/>
  <c r="AA115" i="1"/>
  <c r="Y115" i="1"/>
  <c r="Y114" i="1" s="1"/>
  <c r="W115" i="1"/>
  <c r="W114" i="1" s="1"/>
  <c r="N115" i="1"/>
  <c r="BE115" i="1" s="1"/>
  <c r="AA114" i="1"/>
  <c r="BK113" i="1"/>
  <c r="BI113" i="1"/>
  <c r="BH113" i="1"/>
  <c r="BG113" i="1"/>
  <c r="BF113" i="1"/>
  <c r="AA113" i="1"/>
  <c r="Y113" i="1"/>
  <c r="W113" i="1"/>
  <c r="N113" i="1"/>
  <c r="BE113" i="1" s="1"/>
  <c r="BK112" i="1"/>
  <c r="BI112" i="1"/>
  <c r="BH112" i="1"/>
  <c r="BG112" i="1"/>
  <c r="BF112" i="1"/>
  <c r="AA112" i="1"/>
  <c r="Y112" i="1"/>
  <c r="W112" i="1"/>
  <c r="N112" i="1"/>
  <c r="BE112" i="1" s="1"/>
  <c r="F106" i="1"/>
  <c r="F105" i="1"/>
  <c r="F103" i="1"/>
  <c r="F101" i="1"/>
  <c r="F83" i="1"/>
  <c r="F82" i="1"/>
  <c r="F80" i="1"/>
  <c r="F78" i="1"/>
  <c r="O20" i="1"/>
  <c r="E20" i="1"/>
  <c r="M106" i="1" s="1"/>
  <c r="O19" i="1"/>
  <c r="O17" i="1"/>
  <c r="E17" i="1"/>
  <c r="M82" i="1" s="1"/>
  <c r="O16" i="1"/>
  <c r="F5" i="1"/>
  <c r="F77" i="1" s="1"/>
  <c r="N116" i="1" l="1"/>
  <c r="N114" i="1"/>
  <c r="N111" i="1"/>
  <c r="N90" i="1"/>
  <c r="BK116" i="1"/>
  <c r="W111" i="1"/>
  <c r="H34" i="1"/>
  <c r="BK111" i="1"/>
  <c r="N89" i="1" s="1"/>
  <c r="Y111" i="1"/>
  <c r="H35" i="1"/>
  <c r="F100" i="1"/>
  <c r="Y116" i="1"/>
  <c r="W116" i="1"/>
  <c r="H33" i="1"/>
  <c r="AA111" i="1"/>
  <c r="AA116" i="1"/>
  <c r="M105" i="1"/>
  <c r="M83" i="1"/>
  <c r="N110" i="1" l="1"/>
  <c r="N87" i="1" s="1"/>
  <c r="M29" i="1" s="1"/>
  <c r="M31" i="1" s="1"/>
  <c r="Y110" i="1"/>
  <c r="Y109" i="1" s="1"/>
  <c r="W110" i="1"/>
  <c r="W109" i="1" s="1"/>
  <c r="AA110" i="1"/>
  <c r="AA109" i="1" s="1"/>
  <c r="BK110" i="1"/>
  <c r="N88" i="1" s="1"/>
  <c r="BK109" i="1" l="1"/>
  <c r="L37" i="1" l="1"/>
  <c r="N91" i="1" l="1"/>
</calcChain>
</file>

<file path=xl/sharedStrings.xml><?xml version="1.0" encoding="utf-8"?>
<sst xmlns="http://schemas.openxmlformats.org/spreadsheetml/2006/main" count="221" uniqueCount="96">
  <si>
    <t>{22c364e4-93a8-480c-a9e4-39e747171d87}</t>
  </si>
  <si>
    <t>2</t>
  </si>
  <si>
    <t>KRYCÍ LIST ROZPOČTU</t>
  </si>
  <si>
    <t>v ---  níže se nacházejí doplnkové a pomocné údaje k sestavám  --- v</t>
  </si>
  <si>
    <t>False</t>
  </si>
  <si>
    <t>Stavba:</t>
  </si>
  <si>
    <t>Objekt:</t>
  </si>
  <si>
    <t>1 - Chodník</t>
  </si>
  <si>
    <t>JKSO:</t>
  </si>
  <si>
    <t/>
  </si>
  <si>
    <t>CC-CZ:</t>
  </si>
  <si>
    <t>Místo:</t>
  </si>
  <si>
    <t>ul. Benešova</t>
  </si>
  <si>
    <t>Datum:</t>
  </si>
  <si>
    <t>Objednatel:</t>
  </si>
  <si>
    <t>IČ:</t>
  </si>
  <si>
    <t>Město Kolín</t>
  </si>
  <si>
    <t>DIČ:</t>
  </si>
  <si>
    <t>Zhotovitel:</t>
  </si>
  <si>
    <t>bude určen výběrovým řízením</t>
  </si>
  <si>
    <t>Projektant:</t>
  </si>
  <si>
    <t>Zpracovatel:</t>
  </si>
  <si>
    <t>Poznámka:</t>
  </si>
  <si>
    <t>Náklady z rozpočtu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</si>
  <si>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</si>
  <si>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</si>
  <si>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</si>
  <si>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</si>
  <si>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</si>
  <si>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</si>
  <si>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</si>
  <si>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</si>
  <si>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</si>
  <si>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</si>
  <si>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</si>
  <si>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</si>
  <si>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</si>
  <si>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</si>
  <si>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</si>
  <si>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</si>
  <si>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</si>
  <si>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</si>
  <si>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</si>
  <si>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</si>
  <si>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</si>
  <si>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</si>
  <si>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</si>
  <si>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5 - Komunikace pozemní</t>
  </si>
  <si>
    <t xml:space="preserve">    998 - Přesun hmot</t>
  </si>
  <si>
    <t xml:space="preserve">    OST - VRN</t>
  </si>
  <si>
    <t>Zařízení staveniště</t>
  </si>
  <si>
    <t>1</t>
  </si>
  <si>
    <t>ROZPOČET</t>
  </si>
  <si>
    <t>PČ</t>
  </si>
  <si>
    <t>Typ</t>
  </si>
  <si>
    <t>Kód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</si>
  <si>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</si>
  <si>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</si>
  <si>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</si>
  <si>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</si>
  <si>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</si>
  <si>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</si>
  <si>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</si>
  <si>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</si>
  <si>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</si>
  <si>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</si>
  <si>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</si>
  <si>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</si>
  <si>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0</t>
  </si>
  <si>
    <t>ROZPOCET</t>
  </si>
  <si>
    <t>K</t>
  </si>
  <si>
    <t>m2</t>
  </si>
  <si>
    <t>4</t>
  </si>
  <si>
    <t>566201111</t>
  </si>
  <si>
    <t>Úprava krytu z kameniva drceného pro nový kryt s doplněním kameniva drceného do 0,04 m3/m2</t>
  </si>
  <si>
    <t>1135172674</t>
  </si>
  <si>
    <t>591211111</t>
  </si>
  <si>
    <t>Kladení dlažby z kostek drobných z kamene do lože z kameniva těženého tl 50 mm</t>
  </si>
  <si>
    <t>199873209</t>
  </si>
  <si>
    <t>t</t>
  </si>
  <si>
    <t>kpl</t>
  </si>
  <si>
    <t>998223011</t>
  </si>
  <si>
    <t>Přesun hmot pro pozemní komunikace s krytem dlážděným</t>
  </si>
  <si>
    <t>-1815030647</t>
  </si>
  <si>
    <t>99931</t>
  </si>
  <si>
    <t>-1842739129</t>
  </si>
  <si>
    <t>99961</t>
  </si>
  <si>
    <t>Zajištění všech zkoušek a dokladů k řádnému předání stavby</t>
  </si>
  <si>
    <t>1698949268</t>
  </si>
  <si>
    <t>99971</t>
  </si>
  <si>
    <t>Fotodokumentace vč. zprávy o průběhu provádění díla</t>
  </si>
  <si>
    <t>1999977408</t>
  </si>
  <si>
    <t>99981</t>
  </si>
  <si>
    <t>Dokumentace skutečného provedení díla</t>
  </si>
  <si>
    <t>1400548199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</si>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</sst>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name val="Trebuchet MS"/>
    </font>
    <font>
      <sz val="9"/>
      <name val="Trebuchet MS"/>
    </font>
    <font>
      <sz val="10"/>
      <color rgb="FF464646"/>
      <name val="Trebuchet MS"/>
    </font>
    <font>
      <b/>
      <sz val="10"/>
      <name val="Trebuchet MS"/>
    </font>
    <font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800000"/>
      <name val="Trebuchet MS"/>
    </font>
    <font>
      <b/>
      <sz val="12"/>
      <color rgb="FF96000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003366"/>
      <name val="Trebuchet MS"/>
    </font>
    <font>
      <b/>
      <sz val="8"/>
      <name val="Trebuchet MS"/>
      <family val="2"/>
      <charset val="238"/>
    </font>
    <font>
      <sz val="8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2" fillId="0" borderId="0" xfId="0" applyFont="1" applyAlignment="1">
      <alignment horizontal="left" vertical="center"/>
    </xf>
    <xf numFmtId="0" fontId="0" fillId="0" borderId="0" xfId="0" applyBorder="1" applyProtection="1"/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6" fillId="2" borderId="0" xfId="0" applyNumberFormat="1" applyFont="1" applyFill="1" applyBorder="1" applyAlignment="1" applyProtection="1">
      <alignment horizontal="left" vertical="center"/>
      <protection locked="0"/>
    </xf>
    <xf numFmtId="164" fontId="6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4" fontId="8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5" fontId="9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5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5" fillId="4" borderId="8" xfId="0" applyFont="1" applyFill="1" applyBorder="1" applyAlignment="1" applyProtection="1">
      <alignment horizontal="right" vertical="center"/>
    </xf>
    <xf numFmtId="0" fontId="5" fillId="4" borderId="8" xfId="0" applyFont="1" applyFill="1" applyBorder="1" applyAlignment="1" applyProtection="1">
      <alignment horizontal="center" vertical="center"/>
    </xf>
    <xf numFmtId="4" fontId="5" fillId="4" borderId="8" xfId="0" applyNumberFormat="1" applyFont="1" applyFill="1" applyBorder="1" applyAlignment="1" applyProtection="1">
      <alignment vertical="center"/>
    </xf>
    <xf numFmtId="4" fontId="5" fillId="4" borderId="9" xfId="0" applyNumberFormat="1" applyFont="1" applyFill="1" applyBorder="1" applyAlignment="1" applyProtection="1">
      <alignment vertical="center"/>
    </xf>
    <xf numFmtId="0" fontId="10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Border="1" applyProtection="1"/>
    <xf numFmtId="0" fontId="0" fillId="0" borderId="13" xfId="0" applyBorder="1" applyProtection="1"/>
    <xf numFmtId="0" fontId="1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 wrapText="1"/>
    </xf>
    <xf numFmtId="0" fontId="6" fillId="4" borderId="0" xfId="0" applyFont="1" applyFill="1" applyBorder="1" applyAlignment="1" applyProtection="1">
      <alignment horizontal="center" vertical="center"/>
    </xf>
    <xf numFmtId="0" fontId="0" fillId="4" borderId="0" xfId="0" applyFont="1" applyFill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4" fontId="13" fillId="0" borderId="0" xfId="0" applyNumberFormat="1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4" fontId="1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5" xfId="0" applyFont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0" fontId="6" fillId="4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left" vertical="center"/>
    </xf>
    <xf numFmtId="4" fontId="13" fillId="0" borderId="6" xfId="0" applyNumberFormat="1" applyFont="1" applyBorder="1" applyAlignment="1" applyProtection="1"/>
    <xf numFmtId="4" fontId="5" fillId="0" borderId="6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166" fontId="16" fillId="0" borderId="6" xfId="0" applyNumberFormat="1" applyFont="1" applyBorder="1" applyAlignment="1" applyProtection="1"/>
    <xf numFmtId="166" fontId="16" fillId="0" borderId="11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18" fillId="0" borderId="4" xfId="0" applyFont="1" applyBorder="1" applyAlignment="1" applyProtection="1"/>
    <xf numFmtId="0" fontId="18" fillId="0" borderId="0" xfId="0" applyFont="1" applyBorder="1" applyAlignment="1" applyProtection="1"/>
    <xf numFmtId="0" fontId="14" fillId="0" borderId="0" xfId="0" applyFont="1" applyBorder="1" applyAlignment="1" applyProtection="1">
      <alignment horizontal="left"/>
    </xf>
    <xf numFmtId="4" fontId="14" fillId="0" borderId="0" xfId="0" applyNumberFormat="1" applyFont="1" applyBorder="1" applyAlignment="1" applyProtection="1"/>
    <xf numFmtId="0" fontId="18" fillId="0" borderId="5" xfId="0" applyFont="1" applyBorder="1" applyAlignment="1" applyProtection="1"/>
    <xf numFmtId="0" fontId="18" fillId="0" borderId="0" xfId="0" applyFont="1" applyAlignment="1"/>
    <xf numFmtId="0" fontId="18" fillId="0" borderId="12" xfId="0" applyFont="1" applyBorder="1" applyAlignment="1" applyProtection="1"/>
    <xf numFmtId="166" fontId="18" fillId="0" borderId="0" xfId="0" applyNumberFormat="1" applyFont="1" applyBorder="1" applyAlignment="1" applyProtection="1"/>
    <xf numFmtId="166" fontId="18" fillId="0" borderId="13" xfId="0" applyNumberFormat="1" applyFont="1" applyBorder="1" applyAlignment="1" applyProtection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vertical="center"/>
    </xf>
    <xf numFmtId="0" fontId="15" fillId="0" borderId="0" xfId="0" applyFont="1" applyBorder="1" applyAlignment="1" applyProtection="1">
      <alignment horizontal="left"/>
    </xf>
    <xf numFmtId="4" fontId="15" fillId="0" borderId="15" xfId="0" applyNumberFormat="1" applyFont="1" applyBorder="1" applyAlignment="1" applyProtection="1"/>
    <xf numFmtId="4" fontId="15" fillId="0" borderId="15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horizontal="center" vertical="center"/>
    </xf>
    <xf numFmtId="49" fontId="0" fillId="0" borderId="20" xfId="0" applyNumberFormat="1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center" vertical="center" wrapText="1"/>
    </xf>
    <xf numFmtId="167" fontId="0" fillId="0" borderId="20" xfId="0" applyNumberFormat="1" applyFont="1" applyBorder="1" applyAlignment="1" applyProtection="1">
      <alignment vertical="center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2" borderId="20" xfId="0" applyNumberFormat="1" applyFont="1" applyFill="1" applyBorder="1" applyAlignment="1" applyProtection="1">
      <alignment vertical="center"/>
    </xf>
    <xf numFmtId="4" fontId="0" fillId="0" borderId="20" xfId="0" applyNumberFormat="1" applyFont="1" applyBorder="1" applyAlignment="1" applyProtection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center"/>
    </xf>
    <xf numFmtId="166" fontId="9" fillId="0" borderId="0" xfId="0" applyNumberFormat="1" applyFont="1" applyBorder="1" applyAlignment="1" applyProtection="1">
      <alignment vertical="center"/>
    </xf>
    <xf numFmtId="166" fontId="9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4" fontId="15" fillId="0" borderId="22" xfId="0" applyNumberFormat="1" applyFont="1" applyBorder="1" applyAlignment="1" applyProtection="1"/>
    <xf numFmtId="4" fontId="15" fillId="0" borderId="22" xfId="0" applyNumberFormat="1" applyFont="1" applyBorder="1" applyAlignment="1" applyProtection="1">
      <alignment vertical="center"/>
    </xf>
    <xf numFmtId="4" fontId="14" fillId="0" borderId="6" xfId="0" applyNumberFormat="1" applyFont="1" applyBorder="1" applyAlignment="1" applyProtection="1"/>
    <xf numFmtId="4" fontId="14" fillId="0" borderId="6" xfId="0" applyNumberFormat="1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rav1/AppData/Local/Microsoft/Windows/INetCache/Content.Outlook/MBREVLS3/VV-oprava%20krytu%20chodn&#237;k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 - Chodník"/>
      <sheetName val="2 - Veřejné osvětlení"/>
      <sheetName val="3 - Případná výměna podkl..."/>
    </sheetNames>
    <sheetDataSet>
      <sheetData sheetId="0">
        <row r="6">
          <cell r="K6" t="str">
            <v>Kolín, Benešova ul. – oprava chodníků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M122"/>
  <sheetViews>
    <sheetView tabSelected="1" workbookViewId="0">
      <selection activeCell="AD111" sqref="AD111"/>
    </sheetView>
  </sheetViews>
  <sheetFormatPr defaultRowHeight="15" x14ac:dyDescent="0.25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4.5703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</cols>
  <sheetData>
    <row r="1" spans="2:46" ht="36.950000000000003" customHeight="1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T1" s="5" t="s">
        <v>0</v>
      </c>
    </row>
    <row r="2" spans="2:46" ht="6.95" customHeight="1" x14ac:dyDescent="0.25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8"/>
      <c r="AT2" s="5" t="s">
        <v>1</v>
      </c>
    </row>
    <row r="3" spans="2:46" ht="36.950000000000003" customHeight="1" x14ac:dyDescent="0.25">
      <c r="B3" s="9"/>
      <c r="C3" s="10" t="s">
        <v>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  <c r="T3" s="13" t="s">
        <v>3</v>
      </c>
      <c r="AT3" s="5" t="s">
        <v>4</v>
      </c>
    </row>
    <row r="4" spans="2:46" ht="6.95" customHeight="1" x14ac:dyDescent="0.25">
      <c r="B4" s="9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2"/>
    </row>
    <row r="5" spans="2:46" ht="25.35" customHeight="1" x14ac:dyDescent="0.25">
      <c r="B5" s="9"/>
      <c r="C5" s="14"/>
      <c r="D5" s="15" t="s">
        <v>5</v>
      </c>
      <c r="E5" s="14"/>
      <c r="F5" s="16" t="str">
        <f>'[1]Rekapitulace stavby'!K6</f>
        <v>Kolín, Benešova ul. – oprava chodníků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4"/>
      <c r="R5" s="12"/>
    </row>
    <row r="6" spans="2:46" s="18" customFormat="1" ht="32.85" customHeight="1" x14ac:dyDescent="0.25">
      <c r="B6" s="19"/>
      <c r="C6" s="20"/>
      <c r="D6" s="21" t="s">
        <v>6</v>
      </c>
      <c r="E6" s="20"/>
      <c r="F6" s="22" t="s">
        <v>7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0"/>
      <c r="R6" s="24"/>
    </row>
    <row r="7" spans="2:46" s="18" customFormat="1" ht="14.45" customHeight="1" x14ac:dyDescent="0.25">
      <c r="B7" s="19"/>
      <c r="C7" s="20"/>
      <c r="D7" s="15" t="s">
        <v>8</v>
      </c>
      <c r="E7" s="20"/>
      <c r="F7" s="25" t="s">
        <v>9</v>
      </c>
      <c r="G7" s="20"/>
      <c r="H7" s="20"/>
      <c r="I7" s="20"/>
      <c r="J7" s="20"/>
      <c r="K7" s="20"/>
      <c r="L7" s="20"/>
      <c r="M7" s="15" t="s">
        <v>10</v>
      </c>
      <c r="N7" s="20"/>
      <c r="O7" s="25" t="s">
        <v>9</v>
      </c>
      <c r="P7" s="20"/>
      <c r="Q7" s="20"/>
      <c r="R7" s="24"/>
    </row>
    <row r="8" spans="2:46" s="18" customFormat="1" ht="14.45" customHeight="1" x14ac:dyDescent="0.25">
      <c r="B8" s="19"/>
      <c r="C8" s="20"/>
      <c r="D8" s="15" t="s">
        <v>11</v>
      </c>
      <c r="E8" s="20"/>
      <c r="F8" s="25" t="s">
        <v>12</v>
      </c>
      <c r="G8" s="20"/>
      <c r="H8" s="20"/>
      <c r="I8" s="20"/>
      <c r="J8" s="20"/>
      <c r="K8" s="20"/>
      <c r="L8" s="20"/>
      <c r="M8" s="15" t="s">
        <v>13</v>
      </c>
      <c r="N8" s="20"/>
      <c r="O8" s="26"/>
      <c r="P8" s="27"/>
      <c r="Q8" s="20"/>
      <c r="R8" s="24"/>
    </row>
    <row r="9" spans="2:46" s="18" customFormat="1" ht="10.9" customHeight="1" x14ac:dyDescent="0.25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4"/>
    </row>
    <row r="10" spans="2:46" s="18" customFormat="1" ht="14.45" customHeight="1" x14ac:dyDescent="0.25">
      <c r="B10" s="19"/>
      <c r="C10" s="20"/>
      <c r="D10" s="15" t="s">
        <v>14</v>
      </c>
      <c r="E10" s="20"/>
      <c r="F10" s="20"/>
      <c r="G10" s="20"/>
      <c r="H10" s="20"/>
      <c r="I10" s="20"/>
      <c r="J10" s="20"/>
      <c r="K10" s="20"/>
      <c r="L10" s="20"/>
      <c r="M10" s="15" t="s">
        <v>15</v>
      </c>
      <c r="N10" s="20"/>
      <c r="O10" s="28" t="s">
        <v>9</v>
      </c>
      <c r="P10" s="28"/>
      <c r="Q10" s="20"/>
      <c r="R10" s="24"/>
    </row>
    <row r="11" spans="2:46" s="18" customFormat="1" ht="18" customHeight="1" x14ac:dyDescent="0.25">
      <c r="B11" s="19"/>
      <c r="C11" s="20"/>
      <c r="D11" s="20"/>
      <c r="E11" s="25" t="s">
        <v>16</v>
      </c>
      <c r="F11" s="20"/>
      <c r="G11" s="20"/>
      <c r="H11" s="20"/>
      <c r="I11" s="20"/>
      <c r="J11" s="20"/>
      <c r="K11" s="20"/>
      <c r="L11" s="20"/>
      <c r="M11" s="15" t="s">
        <v>17</v>
      </c>
      <c r="N11" s="20"/>
      <c r="O11" s="28" t="s">
        <v>9</v>
      </c>
      <c r="P11" s="28"/>
      <c r="Q11" s="20"/>
      <c r="R11" s="24"/>
    </row>
    <row r="12" spans="2:46" s="18" customFormat="1" ht="6.95" customHeight="1" x14ac:dyDescent="0.25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4"/>
    </row>
    <row r="13" spans="2:46" s="18" customFormat="1" ht="14.45" customHeight="1" x14ac:dyDescent="0.25">
      <c r="B13" s="19"/>
      <c r="C13" s="20"/>
      <c r="D13" s="15" t="s">
        <v>18</v>
      </c>
      <c r="E13" s="20"/>
      <c r="F13" s="20"/>
      <c r="G13" s="20"/>
      <c r="H13" s="20"/>
      <c r="I13" s="20"/>
      <c r="J13" s="20"/>
      <c r="K13" s="20"/>
      <c r="L13" s="20"/>
      <c r="M13" s="15" t="s">
        <v>15</v>
      </c>
      <c r="N13" s="20"/>
      <c r="O13" s="29" t="s">
        <v>9</v>
      </c>
      <c r="P13" s="28"/>
      <c r="Q13" s="20"/>
      <c r="R13" s="24"/>
    </row>
    <row r="14" spans="2:46" s="18" customFormat="1" ht="18" customHeight="1" x14ac:dyDescent="0.25">
      <c r="B14" s="19"/>
      <c r="C14" s="20"/>
      <c r="D14" s="20"/>
      <c r="E14" s="29" t="s">
        <v>19</v>
      </c>
      <c r="F14" s="30"/>
      <c r="G14" s="30"/>
      <c r="H14" s="30"/>
      <c r="I14" s="30"/>
      <c r="J14" s="30"/>
      <c r="K14" s="30"/>
      <c r="L14" s="30"/>
      <c r="M14" s="15" t="s">
        <v>17</v>
      </c>
      <c r="N14" s="20"/>
      <c r="O14" s="29" t="s">
        <v>9</v>
      </c>
      <c r="P14" s="28"/>
      <c r="Q14" s="20"/>
      <c r="R14" s="24"/>
    </row>
    <row r="15" spans="2:46" s="18" customFormat="1" ht="6.95" customHeight="1" x14ac:dyDescent="0.25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4"/>
    </row>
    <row r="16" spans="2:46" s="18" customFormat="1" ht="14.45" customHeight="1" x14ac:dyDescent="0.25">
      <c r="B16" s="19"/>
      <c r="C16" s="20"/>
      <c r="D16" s="15" t="s">
        <v>20</v>
      </c>
      <c r="E16" s="20"/>
      <c r="F16" s="20"/>
      <c r="G16" s="20"/>
      <c r="H16" s="20"/>
      <c r="I16" s="20"/>
      <c r="J16" s="20"/>
      <c r="K16" s="20"/>
      <c r="L16" s="20"/>
      <c r="M16" s="15" t="s">
        <v>15</v>
      </c>
      <c r="N16" s="20"/>
      <c r="O16" s="28" t="str">
        <f>IF('[1]Rekapitulace stavby'!AN16="","",'[1]Rekapitulace stavby'!AN16)</f>
        <v/>
      </c>
      <c r="P16" s="28"/>
      <c r="Q16" s="20"/>
      <c r="R16" s="24"/>
    </row>
    <row r="17" spans="2:18" s="18" customFormat="1" ht="18" customHeight="1" x14ac:dyDescent="0.25">
      <c r="B17" s="19"/>
      <c r="C17" s="20"/>
      <c r="D17" s="20"/>
      <c r="E17" s="25" t="str">
        <f>IF('[1]Rekapitulace stavby'!E17="","",'[1]Rekapitulace stavby'!E17)</f>
        <v xml:space="preserve"> </v>
      </c>
      <c r="F17" s="20"/>
      <c r="G17" s="20"/>
      <c r="H17" s="20"/>
      <c r="I17" s="20"/>
      <c r="J17" s="20"/>
      <c r="K17" s="20"/>
      <c r="L17" s="20"/>
      <c r="M17" s="15" t="s">
        <v>17</v>
      </c>
      <c r="N17" s="20"/>
      <c r="O17" s="28" t="str">
        <f>IF('[1]Rekapitulace stavby'!AN17="","",'[1]Rekapitulace stavby'!AN17)</f>
        <v/>
      </c>
      <c r="P17" s="28"/>
      <c r="Q17" s="20"/>
      <c r="R17" s="24"/>
    </row>
    <row r="18" spans="2:18" s="18" customFormat="1" ht="6.95" customHeight="1" x14ac:dyDescent="0.25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4"/>
    </row>
    <row r="19" spans="2:18" s="18" customFormat="1" ht="14.45" customHeight="1" x14ac:dyDescent="0.25">
      <c r="B19" s="19"/>
      <c r="C19" s="20"/>
      <c r="D19" s="15" t="s">
        <v>21</v>
      </c>
      <c r="E19" s="20"/>
      <c r="F19" s="20"/>
      <c r="G19" s="20"/>
      <c r="H19" s="20"/>
      <c r="I19" s="20"/>
      <c r="J19" s="20"/>
      <c r="K19" s="20"/>
      <c r="L19" s="20"/>
      <c r="M19" s="15" t="s">
        <v>15</v>
      </c>
      <c r="N19" s="20"/>
      <c r="O19" s="28" t="str">
        <f>IF('[1]Rekapitulace stavby'!AN19="","",'[1]Rekapitulace stavby'!AN19)</f>
        <v/>
      </c>
      <c r="P19" s="28"/>
      <c r="Q19" s="20"/>
      <c r="R19" s="24"/>
    </row>
    <row r="20" spans="2:18" s="18" customFormat="1" ht="18" customHeight="1" x14ac:dyDescent="0.25">
      <c r="B20" s="19"/>
      <c r="C20" s="20"/>
      <c r="D20" s="20"/>
      <c r="E20" s="25" t="str">
        <f>IF('[1]Rekapitulace stavby'!E20="","",'[1]Rekapitulace stavby'!E20)</f>
        <v xml:space="preserve"> </v>
      </c>
      <c r="F20" s="20"/>
      <c r="G20" s="20"/>
      <c r="H20" s="20"/>
      <c r="I20" s="20"/>
      <c r="J20" s="20"/>
      <c r="K20" s="20"/>
      <c r="L20" s="20"/>
      <c r="M20" s="15" t="s">
        <v>17</v>
      </c>
      <c r="N20" s="20"/>
      <c r="O20" s="28" t="str">
        <f>IF('[1]Rekapitulace stavby'!AN20="","",'[1]Rekapitulace stavby'!AN20)</f>
        <v/>
      </c>
      <c r="P20" s="28"/>
      <c r="Q20" s="20"/>
      <c r="R20" s="24"/>
    </row>
    <row r="21" spans="2:18" s="18" customFormat="1" ht="6.95" customHeight="1" x14ac:dyDescent="0.25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4"/>
    </row>
    <row r="22" spans="2:18" s="18" customFormat="1" ht="14.45" customHeight="1" x14ac:dyDescent="0.25">
      <c r="B22" s="19"/>
      <c r="C22" s="20"/>
      <c r="D22" s="15" t="s">
        <v>22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4"/>
    </row>
    <row r="23" spans="2:18" s="18" customFormat="1" ht="16.5" customHeight="1" x14ac:dyDescent="0.25">
      <c r="B23" s="19"/>
      <c r="C23" s="20"/>
      <c r="D23" s="20"/>
      <c r="E23" s="31" t="s">
        <v>9</v>
      </c>
      <c r="F23" s="31"/>
      <c r="G23" s="31"/>
      <c r="H23" s="31"/>
      <c r="I23" s="31"/>
      <c r="J23" s="31"/>
      <c r="K23" s="31"/>
      <c r="L23" s="31"/>
      <c r="M23" s="20"/>
      <c r="N23" s="20"/>
      <c r="O23" s="20"/>
      <c r="P23" s="20"/>
      <c r="Q23" s="20"/>
      <c r="R23" s="24"/>
    </row>
    <row r="24" spans="2:18" s="18" customFormat="1" ht="6.95" customHeight="1" x14ac:dyDescent="0.25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4"/>
    </row>
    <row r="25" spans="2:18" s="18" customFormat="1" ht="6.95" customHeight="1" x14ac:dyDescent="0.25">
      <c r="B25" s="19"/>
      <c r="C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20"/>
      <c r="R25" s="24"/>
    </row>
    <row r="26" spans="2:18" s="18" customFormat="1" ht="14.45" customHeight="1" x14ac:dyDescent="0.25">
      <c r="B26" s="19"/>
      <c r="C26" s="20"/>
      <c r="D26" s="33"/>
      <c r="E26" s="20"/>
      <c r="F26" s="20"/>
      <c r="G26" s="20"/>
      <c r="H26" s="20"/>
      <c r="I26" s="20"/>
      <c r="J26" s="20"/>
      <c r="K26" s="20"/>
      <c r="L26" s="20"/>
      <c r="M26" s="34"/>
      <c r="N26" s="34"/>
      <c r="O26" s="34"/>
      <c r="P26" s="34"/>
      <c r="Q26" s="20"/>
      <c r="R26" s="24"/>
    </row>
    <row r="27" spans="2:18" s="18" customFormat="1" ht="14.45" customHeight="1" x14ac:dyDescent="0.25">
      <c r="B27" s="19"/>
      <c r="C27" s="20"/>
      <c r="D27" s="35"/>
      <c r="E27" s="20"/>
      <c r="F27" s="20"/>
      <c r="G27" s="20"/>
      <c r="H27" s="20"/>
      <c r="I27" s="20"/>
      <c r="J27" s="20"/>
      <c r="K27" s="20"/>
      <c r="L27" s="20"/>
      <c r="M27" s="34"/>
      <c r="N27" s="34"/>
      <c r="O27" s="34"/>
      <c r="P27" s="34"/>
      <c r="Q27" s="20"/>
      <c r="R27" s="24"/>
    </row>
    <row r="28" spans="2:18" s="18" customFormat="1" ht="6.95" customHeight="1" x14ac:dyDescent="0.25"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4"/>
    </row>
    <row r="29" spans="2:18" s="18" customFormat="1" ht="25.35" customHeight="1" x14ac:dyDescent="0.25">
      <c r="B29" s="19"/>
      <c r="C29" s="20"/>
      <c r="D29" s="36" t="s">
        <v>24</v>
      </c>
      <c r="E29" s="20"/>
      <c r="F29" s="20"/>
      <c r="G29" s="20"/>
      <c r="H29" s="20"/>
      <c r="I29" s="20"/>
      <c r="J29" s="20"/>
      <c r="K29" s="20"/>
      <c r="L29" s="20"/>
      <c r="M29" s="37">
        <f>N87</f>
        <v>0</v>
      </c>
      <c r="N29" s="23"/>
      <c r="O29" s="23"/>
      <c r="P29" s="23"/>
      <c r="Q29" s="20"/>
      <c r="R29" s="24"/>
    </row>
    <row r="30" spans="2:18" s="18" customFormat="1" ht="6.95" customHeight="1" x14ac:dyDescent="0.25">
      <c r="B30" s="19"/>
      <c r="C30" s="20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20"/>
      <c r="R30" s="24"/>
    </row>
    <row r="31" spans="2:18" s="18" customFormat="1" ht="14.45" customHeight="1" x14ac:dyDescent="0.25">
      <c r="B31" s="19"/>
      <c r="C31" s="20"/>
      <c r="D31" s="141" t="s">
        <v>25</v>
      </c>
      <c r="E31" s="140" t="s">
        <v>26</v>
      </c>
      <c r="F31" s="39">
        <v>0.21</v>
      </c>
      <c r="G31" s="40" t="s">
        <v>27</v>
      </c>
      <c r="H31" s="41"/>
      <c r="I31" s="23"/>
      <c r="J31" s="23"/>
      <c r="K31" s="20"/>
      <c r="L31" s="20"/>
      <c r="M31" s="37">
        <f>M29*0.21</f>
        <v>0</v>
      </c>
      <c r="N31" s="23"/>
      <c r="O31" s="23"/>
      <c r="P31" s="23"/>
      <c r="Q31" s="20"/>
      <c r="R31" s="24"/>
    </row>
    <row r="32" spans="2:18" s="18" customFormat="1" ht="14.45" customHeight="1" x14ac:dyDescent="0.25">
      <c r="B32" s="19"/>
      <c r="C32" s="20"/>
      <c r="D32" s="20"/>
      <c r="E32" s="38" t="s">
        <v>28</v>
      </c>
      <c r="F32" s="39">
        <v>0.15</v>
      </c>
      <c r="G32" s="40" t="s">
        <v>27</v>
      </c>
      <c r="H32" s="41"/>
      <c r="I32" s="23"/>
      <c r="J32" s="23"/>
      <c r="K32" s="20"/>
      <c r="L32" s="20"/>
      <c r="M32" s="41"/>
      <c r="N32" s="23"/>
      <c r="O32" s="23"/>
      <c r="P32" s="23"/>
      <c r="Q32" s="20"/>
      <c r="R32" s="24"/>
    </row>
    <row r="33" spans="2:18" s="18" customFormat="1" ht="14.45" hidden="1" customHeight="1" x14ac:dyDescent="0.25">
      <c r="B33" s="19"/>
      <c r="C33" s="20"/>
      <c r="D33" s="20"/>
      <c r="E33" s="38" t="s">
        <v>29</v>
      </c>
      <c r="F33" s="39">
        <v>0.21</v>
      </c>
      <c r="G33" s="40" t="s">
        <v>27</v>
      </c>
      <c r="H33" s="41" t="e">
        <f>(SUM(#REF!)+SUM(BG109:BG120))</f>
        <v>#REF!</v>
      </c>
      <c r="I33" s="23"/>
      <c r="J33" s="23"/>
      <c r="K33" s="20"/>
      <c r="L33" s="20"/>
      <c r="M33" s="41">
        <v>0</v>
      </c>
      <c r="N33" s="23"/>
      <c r="O33" s="23"/>
      <c r="P33" s="23"/>
      <c r="Q33" s="20"/>
      <c r="R33" s="24"/>
    </row>
    <row r="34" spans="2:18" s="18" customFormat="1" ht="14.45" hidden="1" customHeight="1" x14ac:dyDescent="0.25">
      <c r="B34" s="19"/>
      <c r="C34" s="20"/>
      <c r="D34" s="20"/>
      <c r="E34" s="38" t="s">
        <v>30</v>
      </c>
      <c r="F34" s="39">
        <v>0.15</v>
      </c>
      <c r="G34" s="40" t="s">
        <v>27</v>
      </c>
      <c r="H34" s="41" t="e">
        <f>(SUM(#REF!)+SUM(BH109:BH120))</f>
        <v>#REF!</v>
      </c>
      <c r="I34" s="23"/>
      <c r="J34" s="23"/>
      <c r="K34" s="20"/>
      <c r="L34" s="20"/>
      <c r="M34" s="41">
        <v>0</v>
      </c>
      <c r="N34" s="23"/>
      <c r="O34" s="23"/>
      <c r="P34" s="23"/>
      <c r="Q34" s="20"/>
      <c r="R34" s="24"/>
    </row>
    <row r="35" spans="2:18" s="18" customFormat="1" ht="14.45" hidden="1" customHeight="1" x14ac:dyDescent="0.25">
      <c r="B35" s="19"/>
      <c r="C35" s="20"/>
      <c r="D35" s="20"/>
      <c r="E35" s="38" t="s">
        <v>31</v>
      </c>
      <c r="F35" s="39">
        <v>0</v>
      </c>
      <c r="G35" s="40" t="s">
        <v>27</v>
      </c>
      <c r="H35" s="41" t="e">
        <f>(SUM(#REF!)+SUM(BI109:BI120))</f>
        <v>#REF!</v>
      </c>
      <c r="I35" s="23"/>
      <c r="J35" s="23"/>
      <c r="K35" s="20"/>
      <c r="L35" s="20"/>
      <c r="M35" s="41">
        <v>0</v>
      </c>
      <c r="N35" s="23"/>
      <c r="O35" s="23"/>
      <c r="P35" s="23"/>
      <c r="Q35" s="20"/>
      <c r="R35" s="24"/>
    </row>
    <row r="36" spans="2:18" s="18" customFormat="1" ht="6.95" customHeight="1" x14ac:dyDescent="0.25"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4"/>
    </row>
    <row r="37" spans="2:18" s="18" customFormat="1" ht="25.35" customHeight="1" x14ac:dyDescent="0.25">
      <c r="B37" s="19"/>
      <c r="C37" s="42"/>
      <c r="D37" s="43" t="s">
        <v>32</v>
      </c>
      <c r="E37" s="44"/>
      <c r="F37" s="44"/>
      <c r="G37" s="45" t="s">
        <v>33</v>
      </c>
      <c r="H37" s="46" t="s">
        <v>34</v>
      </c>
      <c r="I37" s="44"/>
      <c r="J37" s="44"/>
      <c r="K37" s="44"/>
      <c r="L37" s="47">
        <f>SUM(M29:M35)</f>
        <v>0</v>
      </c>
      <c r="M37" s="47"/>
      <c r="N37" s="47"/>
      <c r="O37" s="47"/>
      <c r="P37" s="48"/>
      <c r="Q37" s="42"/>
      <c r="R37" s="24"/>
    </row>
    <row r="38" spans="2:18" s="18" customFormat="1" ht="14.45" customHeight="1" x14ac:dyDescent="0.25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4"/>
    </row>
    <row r="39" spans="2:18" s="18" customFormat="1" ht="14.45" customHeight="1" x14ac:dyDescent="0.25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4"/>
    </row>
    <row r="40" spans="2:18" x14ac:dyDescent="0.25">
      <c r="B40" s="9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2"/>
    </row>
    <row r="41" spans="2:18" x14ac:dyDescent="0.25">
      <c r="B41" s="9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2"/>
    </row>
    <row r="42" spans="2:18" x14ac:dyDescent="0.25">
      <c r="B42" s="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2"/>
    </row>
    <row r="43" spans="2:18" x14ac:dyDescent="0.25">
      <c r="B43" s="9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2"/>
    </row>
    <row r="44" spans="2:18" x14ac:dyDescent="0.25">
      <c r="B44" s="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2"/>
    </row>
    <row r="45" spans="2:18" x14ac:dyDescent="0.25">
      <c r="B45" s="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2"/>
    </row>
    <row r="46" spans="2:18" x14ac:dyDescent="0.25">
      <c r="B46" s="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2"/>
    </row>
    <row r="47" spans="2:18" x14ac:dyDescent="0.25">
      <c r="B47" s="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2"/>
    </row>
    <row r="48" spans="2:18" x14ac:dyDescent="0.25">
      <c r="B48" s="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2"/>
    </row>
    <row r="49" spans="2:18" s="18" customFormat="1" x14ac:dyDescent="0.25">
      <c r="B49" s="19"/>
      <c r="C49" s="20"/>
      <c r="D49" s="49" t="s">
        <v>35</v>
      </c>
      <c r="E49" s="32"/>
      <c r="F49" s="32"/>
      <c r="G49" s="32"/>
      <c r="H49" s="50"/>
      <c r="I49" s="20"/>
      <c r="J49" s="49" t="s">
        <v>36</v>
      </c>
      <c r="K49" s="32"/>
      <c r="L49" s="32"/>
      <c r="M49" s="32"/>
      <c r="N49" s="32"/>
      <c r="O49" s="32"/>
      <c r="P49" s="50"/>
      <c r="Q49" s="20"/>
      <c r="R49" s="24"/>
    </row>
    <row r="50" spans="2:18" x14ac:dyDescent="0.25">
      <c r="B50" s="9"/>
      <c r="C50" s="14"/>
      <c r="D50" s="51"/>
      <c r="E50" s="14"/>
      <c r="F50" s="14"/>
      <c r="G50" s="14"/>
      <c r="H50" s="52"/>
      <c r="I50" s="14"/>
      <c r="J50" s="51"/>
      <c r="K50" s="14"/>
      <c r="L50" s="14"/>
      <c r="M50" s="14"/>
      <c r="N50" s="14"/>
      <c r="O50" s="14"/>
      <c r="P50" s="52"/>
      <c r="Q50" s="14"/>
      <c r="R50" s="12"/>
    </row>
    <row r="51" spans="2:18" x14ac:dyDescent="0.25">
      <c r="B51" s="9"/>
      <c r="C51" s="14"/>
      <c r="D51" s="51"/>
      <c r="E51" s="14"/>
      <c r="F51" s="14"/>
      <c r="G51" s="14"/>
      <c r="H51" s="52"/>
      <c r="I51" s="14"/>
      <c r="J51" s="51"/>
      <c r="K51" s="14"/>
      <c r="L51" s="14"/>
      <c r="M51" s="14"/>
      <c r="N51" s="14"/>
      <c r="O51" s="14"/>
      <c r="P51" s="52"/>
      <c r="Q51" s="14"/>
      <c r="R51" s="12"/>
    </row>
    <row r="52" spans="2:18" x14ac:dyDescent="0.25">
      <c r="B52" s="9"/>
      <c r="C52" s="14"/>
      <c r="D52" s="51"/>
      <c r="E52" s="14"/>
      <c r="F52" s="14"/>
      <c r="G52" s="14"/>
      <c r="H52" s="52"/>
      <c r="I52" s="14"/>
      <c r="J52" s="51"/>
      <c r="K52" s="14"/>
      <c r="L52" s="14"/>
      <c r="M52" s="14"/>
      <c r="N52" s="14"/>
      <c r="O52" s="14"/>
      <c r="P52" s="52"/>
      <c r="Q52" s="14"/>
      <c r="R52" s="12"/>
    </row>
    <row r="53" spans="2:18" x14ac:dyDescent="0.25">
      <c r="B53" s="9"/>
      <c r="C53" s="14"/>
      <c r="D53" s="51"/>
      <c r="E53" s="14"/>
      <c r="F53" s="14"/>
      <c r="G53" s="14"/>
      <c r="H53" s="52"/>
      <c r="I53" s="14"/>
      <c r="J53" s="51"/>
      <c r="K53" s="14"/>
      <c r="L53" s="14"/>
      <c r="M53" s="14"/>
      <c r="N53" s="14"/>
      <c r="O53" s="14"/>
      <c r="P53" s="52"/>
      <c r="Q53" s="14"/>
      <c r="R53" s="12"/>
    </row>
    <row r="54" spans="2:18" x14ac:dyDescent="0.25">
      <c r="B54" s="9"/>
      <c r="C54" s="14"/>
      <c r="D54" s="51"/>
      <c r="E54" s="14"/>
      <c r="F54" s="14"/>
      <c r="G54" s="14"/>
      <c r="H54" s="52"/>
      <c r="I54" s="14"/>
      <c r="J54" s="51"/>
      <c r="K54" s="14"/>
      <c r="L54" s="14"/>
      <c r="M54" s="14"/>
      <c r="N54" s="14"/>
      <c r="O54" s="14"/>
      <c r="P54" s="52"/>
      <c r="Q54" s="14"/>
      <c r="R54" s="12"/>
    </row>
    <row r="55" spans="2:18" x14ac:dyDescent="0.25">
      <c r="B55" s="9"/>
      <c r="C55" s="14"/>
      <c r="D55" s="51"/>
      <c r="E55" s="14"/>
      <c r="F55" s="14"/>
      <c r="G55" s="14"/>
      <c r="H55" s="52"/>
      <c r="I55" s="14"/>
      <c r="J55" s="51"/>
      <c r="K55" s="14"/>
      <c r="L55" s="14"/>
      <c r="M55" s="14"/>
      <c r="N55" s="14"/>
      <c r="O55" s="14"/>
      <c r="P55" s="52"/>
      <c r="Q55" s="14"/>
      <c r="R55" s="12"/>
    </row>
    <row r="56" spans="2:18" x14ac:dyDescent="0.25">
      <c r="B56" s="9"/>
      <c r="C56" s="14"/>
      <c r="D56" s="51"/>
      <c r="E56" s="14"/>
      <c r="F56" s="14"/>
      <c r="G56" s="14"/>
      <c r="H56" s="52"/>
      <c r="I56" s="14"/>
      <c r="J56" s="51"/>
      <c r="K56" s="14"/>
      <c r="L56" s="14"/>
      <c r="M56" s="14"/>
      <c r="N56" s="14"/>
      <c r="O56" s="14"/>
      <c r="P56" s="52"/>
      <c r="Q56" s="14"/>
      <c r="R56" s="12"/>
    </row>
    <row r="57" spans="2:18" x14ac:dyDescent="0.25">
      <c r="B57" s="9"/>
      <c r="C57" s="14"/>
      <c r="D57" s="51"/>
      <c r="E57" s="14"/>
      <c r="F57" s="14"/>
      <c r="G57" s="14"/>
      <c r="H57" s="52"/>
      <c r="I57" s="14"/>
      <c r="J57" s="51"/>
      <c r="K57" s="14"/>
      <c r="L57" s="14"/>
      <c r="M57" s="14"/>
      <c r="N57" s="14"/>
      <c r="O57" s="14"/>
      <c r="P57" s="52"/>
      <c r="Q57" s="14"/>
      <c r="R57" s="12"/>
    </row>
    <row r="58" spans="2:18" s="18" customFormat="1" x14ac:dyDescent="0.25">
      <c r="B58" s="19"/>
      <c r="C58" s="20"/>
      <c r="D58" s="53" t="s">
        <v>37</v>
      </c>
      <c r="E58" s="54"/>
      <c r="F58" s="54"/>
      <c r="G58" s="55" t="s">
        <v>38</v>
      </c>
      <c r="H58" s="56"/>
      <c r="I58" s="20"/>
      <c r="J58" s="53" t="s">
        <v>37</v>
      </c>
      <c r="K58" s="54"/>
      <c r="L58" s="54"/>
      <c r="M58" s="54"/>
      <c r="N58" s="55" t="s">
        <v>38</v>
      </c>
      <c r="O58" s="54"/>
      <c r="P58" s="56"/>
      <c r="Q58" s="20"/>
      <c r="R58" s="24"/>
    </row>
    <row r="59" spans="2:18" x14ac:dyDescent="0.25">
      <c r="B59" s="9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2"/>
    </row>
    <row r="60" spans="2:18" s="18" customFormat="1" x14ac:dyDescent="0.25">
      <c r="B60" s="19"/>
      <c r="C60" s="20"/>
      <c r="D60" s="49" t="s">
        <v>39</v>
      </c>
      <c r="E60" s="32"/>
      <c r="F60" s="32"/>
      <c r="G60" s="32"/>
      <c r="H60" s="50"/>
      <c r="I60" s="20"/>
      <c r="J60" s="49" t="s">
        <v>40</v>
      </c>
      <c r="K60" s="32"/>
      <c r="L60" s="32"/>
      <c r="M60" s="32"/>
      <c r="N60" s="32"/>
      <c r="O60" s="32"/>
      <c r="P60" s="50"/>
      <c r="Q60" s="20"/>
      <c r="R60" s="24"/>
    </row>
    <row r="61" spans="2:18" x14ac:dyDescent="0.25">
      <c r="B61" s="9"/>
      <c r="C61" s="14"/>
      <c r="D61" s="51"/>
      <c r="E61" s="14"/>
      <c r="F61" s="14"/>
      <c r="G61" s="14"/>
      <c r="H61" s="52"/>
      <c r="I61" s="14"/>
      <c r="J61" s="51"/>
      <c r="K61" s="14"/>
      <c r="L61" s="14"/>
      <c r="M61" s="14"/>
      <c r="N61" s="14"/>
      <c r="O61" s="14"/>
      <c r="P61" s="52"/>
      <c r="Q61" s="14"/>
      <c r="R61" s="12"/>
    </row>
    <row r="62" spans="2:18" x14ac:dyDescent="0.25">
      <c r="B62" s="9"/>
      <c r="C62" s="14"/>
      <c r="D62" s="51"/>
      <c r="E62" s="14"/>
      <c r="F62" s="14"/>
      <c r="G62" s="14"/>
      <c r="H62" s="52"/>
      <c r="I62" s="14"/>
      <c r="J62" s="51"/>
      <c r="K62" s="14"/>
      <c r="L62" s="14"/>
      <c r="M62" s="14"/>
      <c r="N62" s="14"/>
      <c r="O62" s="14"/>
      <c r="P62" s="52"/>
      <c r="Q62" s="14"/>
      <c r="R62" s="12"/>
    </row>
    <row r="63" spans="2:18" x14ac:dyDescent="0.25">
      <c r="B63" s="9"/>
      <c r="C63" s="14"/>
      <c r="D63" s="51"/>
      <c r="E63" s="14"/>
      <c r="F63" s="14"/>
      <c r="G63" s="14"/>
      <c r="H63" s="52"/>
      <c r="I63" s="14"/>
      <c r="J63" s="51"/>
      <c r="K63" s="14"/>
      <c r="L63" s="14"/>
      <c r="M63" s="14"/>
      <c r="N63" s="14"/>
      <c r="O63" s="14"/>
      <c r="P63" s="52"/>
      <c r="Q63" s="14"/>
      <c r="R63" s="12"/>
    </row>
    <row r="64" spans="2:18" x14ac:dyDescent="0.25">
      <c r="B64" s="9"/>
      <c r="C64" s="14"/>
      <c r="D64" s="51"/>
      <c r="E64" s="14"/>
      <c r="F64" s="14"/>
      <c r="G64" s="14"/>
      <c r="H64" s="52"/>
      <c r="I64" s="14"/>
      <c r="J64" s="51"/>
      <c r="K64" s="14"/>
      <c r="L64" s="14"/>
      <c r="M64" s="14"/>
      <c r="N64" s="14"/>
      <c r="O64" s="14"/>
      <c r="P64" s="52"/>
      <c r="Q64" s="14"/>
      <c r="R64" s="12"/>
    </row>
    <row r="65" spans="2:21" x14ac:dyDescent="0.25">
      <c r="B65" s="9"/>
      <c r="C65" s="14"/>
      <c r="D65" s="51"/>
      <c r="E65" s="14"/>
      <c r="F65" s="14"/>
      <c r="G65" s="14"/>
      <c r="H65" s="52"/>
      <c r="I65" s="14"/>
      <c r="J65" s="51"/>
      <c r="K65" s="14"/>
      <c r="L65" s="14"/>
      <c r="M65" s="14"/>
      <c r="N65" s="14"/>
      <c r="O65" s="14"/>
      <c r="P65" s="52"/>
      <c r="Q65" s="14"/>
      <c r="R65" s="12"/>
    </row>
    <row r="66" spans="2:21" x14ac:dyDescent="0.25">
      <c r="B66" s="9"/>
      <c r="C66" s="14"/>
      <c r="D66" s="51"/>
      <c r="E66" s="14"/>
      <c r="F66" s="14"/>
      <c r="G66" s="14"/>
      <c r="H66" s="52"/>
      <c r="I66" s="14"/>
      <c r="J66" s="51"/>
      <c r="K66" s="14"/>
      <c r="L66" s="14"/>
      <c r="M66" s="14"/>
      <c r="N66" s="14"/>
      <c r="O66" s="14"/>
      <c r="P66" s="52"/>
      <c r="Q66" s="14"/>
      <c r="R66" s="12"/>
    </row>
    <row r="67" spans="2:21" x14ac:dyDescent="0.25">
      <c r="B67" s="9"/>
      <c r="C67" s="14"/>
      <c r="D67" s="51"/>
      <c r="E67" s="14"/>
      <c r="F67" s="14"/>
      <c r="G67" s="14"/>
      <c r="H67" s="52"/>
      <c r="I67" s="14"/>
      <c r="J67" s="51"/>
      <c r="K67" s="14"/>
      <c r="L67" s="14"/>
      <c r="M67" s="14"/>
      <c r="N67" s="14"/>
      <c r="O67" s="14"/>
      <c r="P67" s="52"/>
      <c r="Q67" s="14"/>
      <c r="R67" s="12"/>
    </row>
    <row r="68" spans="2:21" x14ac:dyDescent="0.25">
      <c r="B68" s="9"/>
      <c r="C68" s="14"/>
      <c r="D68" s="51"/>
      <c r="E68" s="14"/>
      <c r="F68" s="14"/>
      <c r="G68" s="14"/>
      <c r="H68" s="52"/>
      <c r="I68" s="14"/>
      <c r="J68" s="51"/>
      <c r="K68" s="14"/>
      <c r="L68" s="14"/>
      <c r="M68" s="14"/>
      <c r="N68" s="14"/>
      <c r="O68" s="14"/>
      <c r="P68" s="52"/>
      <c r="Q68" s="14"/>
      <c r="R68" s="12"/>
    </row>
    <row r="69" spans="2:21" s="18" customFormat="1" x14ac:dyDescent="0.25">
      <c r="B69" s="19"/>
      <c r="C69" s="20"/>
      <c r="D69" s="53" t="s">
        <v>37</v>
      </c>
      <c r="E69" s="54"/>
      <c r="F69" s="54"/>
      <c r="G69" s="55" t="s">
        <v>38</v>
      </c>
      <c r="H69" s="56"/>
      <c r="I69" s="20"/>
      <c r="J69" s="53" t="s">
        <v>37</v>
      </c>
      <c r="K69" s="54"/>
      <c r="L69" s="54"/>
      <c r="M69" s="54"/>
      <c r="N69" s="55" t="s">
        <v>38</v>
      </c>
      <c r="O69" s="54"/>
      <c r="P69" s="56"/>
      <c r="Q69" s="20"/>
      <c r="R69" s="24"/>
    </row>
    <row r="70" spans="2:21" s="18" customFormat="1" ht="14.45" customHeight="1" x14ac:dyDescent="0.25"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9"/>
    </row>
    <row r="74" spans="2:21" s="18" customFormat="1" ht="6.95" customHeight="1" x14ac:dyDescent="0.25"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2"/>
    </row>
    <row r="75" spans="2:21" s="18" customFormat="1" ht="36.950000000000003" customHeight="1" x14ac:dyDescent="0.25">
      <c r="B75" s="19"/>
      <c r="C75" s="10" t="s">
        <v>41</v>
      </c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24"/>
      <c r="T75" s="63"/>
      <c r="U75" s="63"/>
    </row>
    <row r="76" spans="2:21" s="18" customFormat="1" ht="6.95" customHeight="1" x14ac:dyDescent="0.25"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4"/>
      <c r="T76" s="63"/>
      <c r="U76" s="63"/>
    </row>
    <row r="77" spans="2:21" s="18" customFormat="1" ht="30" customHeight="1" x14ac:dyDescent="0.25">
      <c r="B77" s="19"/>
      <c r="C77" s="15" t="s">
        <v>5</v>
      </c>
      <c r="D77" s="20"/>
      <c r="E77" s="20"/>
      <c r="F77" s="16" t="str">
        <f>F5</f>
        <v>Kolín, Benešova ul. – oprava chodníků</v>
      </c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20"/>
      <c r="R77" s="24"/>
      <c r="T77" s="63"/>
      <c r="U77" s="63"/>
    </row>
    <row r="78" spans="2:21" s="18" customFormat="1" ht="36.950000000000003" customHeight="1" x14ac:dyDescent="0.25">
      <c r="B78" s="19"/>
      <c r="C78" s="64" t="s">
        <v>6</v>
      </c>
      <c r="D78" s="20"/>
      <c r="E78" s="20"/>
      <c r="F78" s="65" t="str">
        <f>F6</f>
        <v>1 - Chodník</v>
      </c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0"/>
      <c r="R78" s="24"/>
      <c r="T78" s="63"/>
      <c r="U78" s="63"/>
    </row>
    <row r="79" spans="2:21" s="18" customFormat="1" ht="6.95" customHeight="1" x14ac:dyDescent="0.25"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4"/>
      <c r="T79" s="63"/>
      <c r="U79" s="63"/>
    </row>
    <row r="80" spans="2:21" s="18" customFormat="1" ht="18" customHeight="1" x14ac:dyDescent="0.25">
      <c r="B80" s="19"/>
      <c r="C80" s="15" t="s">
        <v>11</v>
      </c>
      <c r="D80" s="20"/>
      <c r="E80" s="20"/>
      <c r="F80" s="25" t="str">
        <f>F8</f>
        <v>ul. Benešova</v>
      </c>
      <c r="G80" s="20"/>
      <c r="H80" s="20"/>
      <c r="I80" s="20"/>
      <c r="J80" s="20"/>
      <c r="K80" s="15" t="s">
        <v>13</v>
      </c>
      <c r="L80" s="20"/>
      <c r="M80" s="27"/>
      <c r="N80" s="27"/>
      <c r="O80" s="27"/>
      <c r="P80" s="27"/>
      <c r="Q80" s="20"/>
      <c r="R80" s="24"/>
      <c r="T80" s="63"/>
      <c r="U80" s="63"/>
    </row>
    <row r="81" spans="2:47" s="18" customFormat="1" ht="6.95" customHeight="1" x14ac:dyDescent="0.25"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4"/>
      <c r="T81" s="63"/>
      <c r="U81" s="63"/>
    </row>
    <row r="82" spans="2:47" s="18" customFormat="1" x14ac:dyDescent="0.25">
      <c r="B82" s="19"/>
      <c r="C82" s="15" t="s">
        <v>14</v>
      </c>
      <c r="D82" s="20"/>
      <c r="E82" s="20"/>
      <c r="F82" s="25" t="str">
        <f>E11</f>
        <v>Město Kolín</v>
      </c>
      <c r="G82" s="20"/>
      <c r="H82" s="20"/>
      <c r="I82" s="20"/>
      <c r="J82" s="20"/>
      <c r="K82" s="15" t="s">
        <v>20</v>
      </c>
      <c r="L82" s="20"/>
      <c r="M82" s="28" t="str">
        <f>E17</f>
        <v xml:space="preserve"> </v>
      </c>
      <c r="N82" s="28"/>
      <c r="O82" s="28"/>
      <c r="P82" s="28"/>
      <c r="Q82" s="28"/>
      <c r="R82" s="24"/>
      <c r="T82" s="63"/>
      <c r="U82" s="63"/>
    </row>
    <row r="83" spans="2:47" s="18" customFormat="1" ht="14.45" customHeight="1" x14ac:dyDescent="0.25">
      <c r="B83" s="19"/>
      <c r="C83" s="15" t="s">
        <v>18</v>
      </c>
      <c r="D83" s="20"/>
      <c r="E83" s="20"/>
      <c r="F83" s="25" t="str">
        <f>IF(E14="","",E14)</f>
        <v>bude určen výběrovým řízením</v>
      </c>
      <c r="G83" s="20"/>
      <c r="H83" s="20"/>
      <c r="I83" s="20"/>
      <c r="J83" s="20"/>
      <c r="K83" s="15" t="s">
        <v>21</v>
      </c>
      <c r="L83" s="20"/>
      <c r="M83" s="28" t="str">
        <f>E20</f>
        <v xml:space="preserve"> </v>
      </c>
      <c r="N83" s="28"/>
      <c r="O83" s="28"/>
      <c r="P83" s="28"/>
      <c r="Q83" s="28"/>
      <c r="R83" s="24"/>
      <c r="T83" s="63"/>
      <c r="U83" s="63"/>
    </row>
    <row r="84" spans="2:47" s="18" customFormat="1" ht="10.35" customHeight="1" x14ac:dyDescent="0.25"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4"/>
      <c r="T84" s="63"/>
      <c r="U84" s="63"/>
    </row>
    <row r="85" spans="2:47" s="18" customFormat="1" ht="29.25" customHeight="1" x14ac:dyDescent="0.25">
      <c r="B85" s="19"/>
      <c r="C85" s="66" t="s">
        <v>42</v>
      </c>
      <c r="D85" s="67"/>
      <c r="E85" s="67"/>
      <c r="F85" s="67"/>
      <c r="G85" s="67"/>
      <c r="H85" s="42"/>
      <c r="I85" s="42"/>
      <c r="J85" s="42"/>
      <c r="K85" s="42"/>
      <c r="L85" s="42"/>
      <c r="M85" s="42"/>
      <c r="N85" s="66" t="s">
        <v>43</v>
      </c>
      <c r="O85" s="67"/>
      <c r="P85" s="67"/>
      <c r="Q85" s="67"/>
      <c r="R85" s="24"/>
      <c r="T85" s="63"/>
      <c r="U85" s="63"/>
    </row>
    <row r="86" spans="2:47" s="18" customFormat="1" ht="10.35" customHeight="1" x14ac:dyDescent="0.25"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4"/>
      <c r="T86" s="63"/>
      <c r="U86" s="63"/>
    </row>
    <row r="87" spans="2:47" s="18" customFormat="1" ht="29.25" customHeight="1" x14ac:dyDescent="0.25">
      <c r="B87" s="19"/>
      <c r="C87" s="68" t="s">
        <v>44</v>
      </c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69">
        <f>N110</f>
        <v>0</v>
      </c>
      <c r="O87" s="70"/>
      <c r="P87" s="70"/>
      <c r="Q87" s="70"/>
      <c r="R87" s="24"/>
      <c r="T87" s="63"/>
      <c r="U87" s="63"/>
      <c r="AU87" s="5" t="s">
        <v>45</v>
      </c>
    </row>
    <row r="88" spans="2:47" s="77" customFormat="1" ht="24.95" customHeight="1" x14ac:dyDescent="0.25">
      <c r="B88" s="71"/>
      <c r="C88" s="72"/>
      <c r="D88" s="73" t="s">
        <v>46</v>
      </c>
      <c r="E88" s="72"/>
      <c r="F88" s="72"/>
      <c r="G88" s="72"/>
      <c r="H88" s="72"/>
      <c r="I88" s="72"/>
      <c r="J88" s="72"/>
      <c r="K88" s="72"/>
      <c r="L88" s="72"/>
      <c r="M88" s="72"/>
      <c r="N88" s="74">
        <f>N110</f>
        <v>0</v>
      </c>
      <c r="O88" s="75"/>
      <c r="P88" s="75"/>
      <c r="Q88" s="75"/>
      <c r="R88" s="76"/>
      <c r="T88" s="78"/>
      <c r="U88" s="78"/>
    </row>
    <row r="89" spans="2:47" s="85" customFormat="1" ht="19.899999999999999" customHeight="1" x14ac:dyDescent="0.25">
      <c r="B89" s="79"/>
      <c r="C89" s="80"/>
      <c r="D89" s="81" t="s">
        <v>47</v>
      </c>
      <c r="E89" s="80"/>
      <c r="F89" s="80"/>
      <c r="G89" s="80"/>
      <c r="H89" s="80"/>
      <c r="I89" s="80"/>
      <c r="J89" s="80"/>
      <c r="K89" s="80"/>
      <c r="L89" s="80"/>
      <c r="M89" s="80"/>
      <c r="N89" s="82">
        <f>N111</f>
        <v>0</v>
      </c>
      <c r="O89" s="83"/>
      <c r="P89" s="83"/>
      <c r="Q89" s="83"/>
      <c r="R89" s="84"/>
      <c r="T89" s="86"/>
      <c r="U89" s="86"/>
    </row>
    <row r="90" spans="2:47" s="85" customFormat="1" ht="19.899999999999999" customHeight="1" x14ac:dyDescent="0.25">
      <c r="B90" s="79"/>
      <c r="C90" s="80"/>
      <c r="D90" s="81" t="s">
        <v>48</v>
      </c>
      <c r="E90" s="80"/>
      <c r="F90" s="80"/>
      <c r="G90" s="80"/>
      <c r="H90" s="80"/>
      <c r="I90" s="80"/>
      <c r="J90" s="80"/>
      <c r="K90" s="80"/>
      <c r="L90" s="80"/>
      <c r="M90" s="80"/>
      <c r="N90" s="82">
        <f>N114</f>
        <v>0</v>
      </c>
      <c r="O90" s="83"/>
      <c r="P90" s="83"/>
      <c r="Q90" s="83"/>
      <c r="R90" s="84"/>
      <c r="T90" s="86"/>
      <c r="U90" s="86"/>
    </row>
    <row r="91" spans="2:47" s="85" customFormat="1" ht="19.899999999999999" customHeight="1" x14ac:dyDescent="0.25">
      <c r="B91" s="79"/>
      <c r="C91" s="80"/>
      <c r="D91" s="81" t="s">
        <v>49</v>
      </c>
      <c r="E91" s="80"/>
      <c r="F91" s="80"/>
      <c r="G91" s="80"/>
      <c r="H91" s="80"/>
      <c r="I91" s="80"/>
      <c r="J91" s="80"/>
      <c r="K91" s="80"/>
      <c r="L91" s="80"/>
      <c r="M91" s="80"/>
      <c r="N91" s="82">
        <f>N116</f>
        <v>0</v>
      </c>
      <c r="O91" s="83"/>
      <c r="P91" s="83"/>
      <c r="Q91" s="83"/>
      <c r="R91" s="84"/>
      <c r="T91" s="86"/>
      <c r="U91" s="86"/>
    </row>
    <row r="92" spans="2:47" s="18" customFormat="1" ht="21.75" customHeight="1" x14ac:dyDescent="0.25"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4"/>
      <c r="T92" s="63"/>
      <c r="U92" s="63"/>
    </row>
    <row r="93" spans="2:47" s="18" customFormat="1" ht="6.95" customHeight="1" x14ac:dyDescent="0.25"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9"/>
      <c r="T93" s="63"/>
      <c r="U93" s="63"/>
    </row>
    <row r="97" spans="2:65" s="18" customFormat="1" ht="6.95" customHeight="1" x14ac:dyDescent="0.25">
      <c r="B97" s="88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90"/>
    </row>
    <row r="98" spans="2:65" s="18" customFormat="1" ht="36.950000000000003" customHeight="1" x14ac:dyDescent="0.25">
      <c r="B98" s="19"/>
      <c r="C98" s="10" t="s">
        <v>52</v>
      </c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4"/>
    </row>
    <row r="99" spans="2:65" s="18" customFormat="1" ht="6.95" customHeight="1" x14ac:dyDescent="0.25"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4"/>
    </row>
    <row r="100" spans="2:65" s="18" customFormat="1" ht="30" customHeight="1" x14ac:dyDescent="0.25">
      <c r="B100" s="19"/>
      <c r="C100" s="15" t="s">
        <v>5</v>
      </c>
      <c r="D100" s="20"/>
      <c r="E100" s="20"/>
      <c r="F100" s="16" t="str">
        <f>F5</f>
        <v>Kolín, Benešova ul. – oprava chodníků</v>
      </c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20"/>
      <c r="R100" s="24"/>
    </row>
    <row r="101" spans="2:65" s="18" customFormat="1" ht="36.950000000000003" customHeight="1" x14ac:dyDescent="0.25">
      <c r="B101" s="19"/>
      <c r="C101" s="64" t="s">
        <v>6</v>
      </c>
      <c r="D101" s="20"/>
      <c r="E101" s="20"/>
      <c r="F101" s="65" t="str">
        <f>F6</f>
        <v>1 - Chodník</v>
      </c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0"/>
      <c r="R101" s="24"/>
    </row>
    <row r="102" spans="2:65" s="18" customFormat="1" ht="6.95" customHeight="1" x14ac:dyDescent="0.25"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4"/>
    </row>
    <row r="103" spans="2:65" s="18" customFormat="1" ht="18" customHeight="1" x14ac:dyDescent="0.25">
      <c r="B103" s="19"/>
      <c r="C103" s="15" t="s">
        <v>11</v>
      </c>
      <c r="D103" s="20"/>
      <c r="E103" s="20"/>
      <c r="F103" s="25" t="str">
        <f>F8</f>
        <v>ul. Benešova</v>
      </c>
      <c r="G103" s="20"/>
      <c r="H103" s="20"/>
      <c r="I103" s="20"/>
      <c r="J103" s="20"/>
      <c r="K103" s="15" t="s">
        <v>13</v>
      </c>
      <c r="L103" s="20"/>
      <c r="M103" s="27"/>
      <c r="N103" s="27"/>
      <c r="O103" s="27"/>
      <c r="P103" s="27"/>
      <c r="Q103" s="20"/>
      <c r="R103" s="24"/>
    </row>
    <row r="104" spans="2:65" s="18" customFormat="1" ht="6.95" customHeight="1" x14ac:dyDescent="0.25"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4"/>
    </row>
    <row r="105" spans="2:65" s="18" customFormat="1" x14ac:dyDescent="0.25">
      <c r="B105" s="19"/>
      <c r="C105" s="15" t="s">
        <v>14</v>
      </c>
      <c r="D105" s="20"/>
      <c r="E105" s="20"/>
      <c r="F105" s="25" t="str">
        <f>E11</f>
        <v>Město Kolín</v>
      </c>
      <c r="G105" s="20"/>
      <c r="H105" s="20"/>
      <c r="I105" s="20"/>
      <c r="J105" s="20"/>
      <c r="K105" s="15" t="s">
        <v>20</v>
      </c>
      <c r="L105" s="20"/>
      <c r="M105" s="28" t="str">
        <f>E17</f>
        <v xml:space="preserve"> </v>
      </c>
      <c r="N105" s="28"/>
      <c r="O105" s="28"/>
      <c r="P105" s="28"/>
      <c r="Q105" s="28"/>
      <c r="R105" s="24"/>
    </row>
    <row r="106" spans="2:65" s="18" customFormat="1" ht="14.45" customHeight="1" x14ac:dyDescent="0.25">
      <c r="B106" s="19"/>
      <c r="C106" s="15" t="s">
        <v>18</v>
      </c>
      <c r="D106" s="20"/>
      <c r="E106" s="20"/>
      <c r="F106" s="25" t="str">
        <f>IF(E14="","",E14)</f>
        <v>bude určen výběrovým řízením</v>
      </c>
      <c r="G106" s="20"/>
      <c r="H106" s="20"/>
      <c r="I106" s="20"/>
      <c r="J106" s="20"/>
      <c r="K106" s="15" t="s">
        <v>21</v>
      </c>
      <c r="L106" s="20"/>
      <c r="M106" s="28" t="str">
        <f>E20</f>
        <v xml:space="preserve"> </v>
      </c>
      <c r="N106" s="28"/>
      <c r="O106" s="28"/>
      <c r="P106" s="28"/>
      <c r="Q106" s="28"/>
      <c r="R106" s="24"/>
    </row>
    <row r="107" spans="2:65" s="18" customFormat="1" ht="10.35" customHeight="1" x14ac:dyDescent="0.25"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4"/>
    </row>
    <row r="108" spans="2:65" s="97" customFormat="1" ht="29.25" customHeight="1" x14ac:dyDescent="0.25">
      <c r="B108" s="91"/>
      <c r="C108" s="92" t="s">
        <v>53</v>
      </c>
      <c r="D108" s="93" t="s">
        <v>54</v>
      </c>
      <c r="E108" s="93" t="s">
        <v>55</v>
      </c>
      <c r="F108" s="94" t="s">
        <v>56</v>
      </c>
      <c r="G108" s="94"/>
      <c r="H108" s="94"/>
      <c r="I108" s="94"/>
      <c r="J108" s="93" t="s">
        <v>57</v>
      </c>
      <c r="K108" s="93" t="s">
        <v>58</v>
      </c>
      <c r="L108" s="94" t="s">
        <v>59</v>
      </c>
      <c r="M108" s="94"/>
      <c r="N108" s="94" t="s">
        <v>43</v>
      </c>
      <c r="O108" s="94"/>
      <c r="P108" s="94"/>
      <c r="Q108" s="95"/>
      <c r="R108" s="96"/>
      <c r="T108" s="98" t="s">
        <v>60</v>
      </c>
      <c r="U108" s="99" t="s">
        <v>25</v>
      </c>
      <c r="V108" s="99" t="s">
        <v>61</v>
      </c>
      <c r="W108" s="99" t="s">
        <v>62</v>
      </c>
      <c r="X108" s="99" t="s">
        <v>63</v>
      </c>
      <c r="Y108" s="99" t="s">
        <v>64</v>
      </c>
      <c r="Z108" s="99" t="s">
        <v>65</v>
      </c>
      <c r="AA108" s="100" t="s">
        <v>66</v>
      </c>
    </row>
    <row r="109" spans="2:65" s="18" customFormat="1" ht="29.25" customHeight="1" x14ac:dyDescent="0.35">
      <c r="B109" s="19"/>
      <c r="C109" s="101" t="s">
        <v>23</v>
      </c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102"/>
      <c r="O109" s="103"/>
      <c r="P109" s="103"/>
      <c r="Q109" s="103"/>
      <c r="R109" s="24"/>
      <c r="T109" s="104"/>
      <c r="U109" s="32"/>
      <c r="V109" s="32"/>
      <c r="W109" s="105" t="e">
        <f>W110+W121</f>
        <v>#REF!</v>
      </c>
      <c r="X109" s="32"/>
      <c r="Y109" s="105" t="e">
        <f>Y110+Y121</f>
        <v>#REF!</v>
      </c>
      <c r="Z109" s="32"/>
      <c r="AA109" s="106" t="e">
        <f>AA110+AA121</f>
        <v>#REF!</v>
      </c>
      <c r="AT109" s="5" t="s">
        <v>67</v>
      </c>
      <c r="AU109" s="5" t="s">
        <v>45</v>
      </c>
      <c r="BK109" s="107" t="e">
        <f>BK110+BK121</f>
        <v>#REF!</v>
      </c>
    </row>
    <row r="110" spans="2:65" s="113" customFormat="1" ht="37.35" customHeight="1" x14ac:dyDescent="0.35">
      <c r="B110" s="108"/>
      <c r="C110" s="109"/>
      <c r="D110" s="110" t="s">
        <v>46</v>
      </c>
      <c r="E110" s="110"/>
      <c r="F110" s="110"/>
      <c r="G110" s="110"/>
      <c r="H110" s="110"/>
      <c r="I110" s="110"/>
      <c r="J110" s="110"/>
      <c r="K110" s="110"/>
      <c r="L110" s="110"/>
      <c r="M110" s="110"/>
      <c r="N110" s="111">
        <f>N111+N114+N116</f>
        <v>0</v>
      </c>
      <c r="O110" s="74"/>
      <c r="P110" s="74"/>
      <c r="Q110" s="74"/>
      <c r="R110" s="112"/>
      <c r="T110" s="114"/>
      <c r="U110" s="109"/>
      <c r="V110" s="109"/>
      <c r="W110" s="115" t="e">
        <f>#REF!+W111+#REF!+#REF!+#REF!+W114+W116</f>
        <v>#REF!</v>
      </c>
      <c r="X110" s="109"/>
      <c r="Y110" s="115" t="e">
        <f>#REF!+Y111+#REF!+#REF!+#REF!+Y114+Y116</f>
        <v>#REF!</v>
      </c>
      <c r="Z110" s="109"/>
      <c r="AA110" s="116" t="e">
        <f>#REF!+AA111+#REF!+#REF!+#REF!+AA114+AA116</f>
        <v>#REF!</v>
      </c>
      <c r="AR110" s="117" t="s">
        <v>51</v>
      </c>
      <c r="AT110" s="118" t="s">
        <v>67</v>
      </c>
      <c r="AU110" s="118" t="s">
        <v>68</v>
      </c>
      <c r="AY110" s="117" t="s">
        <v>69</v>
      </c>
      <c r="BK110" s="119" t="e">
        <f>#REF!+BK111+#REF!+#REF!+#REF!+BK114+BK116</f>
        <v>#REF!</v>
      </c>
    </row>
    <row r="111" spans="2:65" s="113" customFormat="1" ht="29.85" customHeight="1" x14ac:dyDescent="0.3">
      <c r="B111" s="108"/>
      <c r="C111" s="109"/>
      <c r="D111" s="120" t="s">
        <v>47</v>
      </c>
      <c r="E111" s="120"/>
      <c r="F111" s="120"/>
      <c r="G111" s="120"/>
      <c r="H111" s="120"/>
      <c r="I111" s="120"/>
      <c r="J111" s="120"/>
      <c r="K111" s="120"/>
      <c r="L111" s="120"/>
      <c r="M111" s="120"/>
      <c r="N111" s="121">
        <f>N112+N113</f>
        <v>0</v>
      </c>
      <c r="O111" s="122"/>
      <c r="P111" s="122"/>
      <c r="Q111" s="122"/>
      <c r="R111" s="112"/>
      <c r="T111" s="114"/>
      <c r="U111" s="109"/>
      <c r="V111" s="109"/>
      <c r="W111" s="115">
        <f>SUM(W112:W113)</f>
        <v>0</v>
      </c>
      <c r="X111" s="109"/>
      <c r="Y111" s="115">
        <f>SUM(Y112:Y113)</f>
        <v>11.818</v>
      </c>
      <c r="Z111" s="109"/>
      <c r="AA111" s="116">
        <f>SUM(AA112:AA113)</f>
        <v>0</v>
      </c>
      <c r="AR111" s="117" t="s">
        <v>51</v>
      </c>
      <c r="AT111" s="118" t="s">
        <v>67</v>
      </c>
      <c r="AU111" s="118" t="s">
        <v>51</v>
      </c>
      <c r="AY111" s="117" t="s">
        <v>69</v>
      </c>
      <c r="BK111" s="119">
        <f>SUM(BK112:BK113)</f>
        <v>0</v>
      </c>
    </row>
    <row r="112" spans="2:65" s="18" customFormat="1" ht="38.25" customHeight="1" x14ac:dyDescent="0.25">
      <c r="B112" s="19"/>
      <c r="C112" s="123">
        <v>1</v>
      </c>
      <c r="D112" s="123" t="s">
        <v>70</v>
      </c>
      <c r="E112" s="124" t="s">
        <v>73</v>
      </c>
      <c r="F112" s="125" t="s">
        <v>74</v>
      </c>
      <c r="G112" s="125"/>
      <c r="H112" s="125"/>
      <c r="I112" s="125"/>
      <c r="J112" s="126" t="s">
        <v>71</v>
      </c>
      <c r="K112" s="127">
        <v>200</v>
      </c>
      <c r="L112" s="128"/>
      <c r="M112" s="129"/>
      <c r="N112" s="130">
        <f>ROUND(L112*K112,2)</f>
        <v>0</v>
      </c>
      <c r="O112" s="130"/>
      <c r="P112" s="130"/>
      <c r="Q112" s="130"/>
      <c r="R112" s="24"/>
      <c r="T112" s="131" t="s">
        <v>9</v>
      </c>
      <c r="U112" s="132" t="s">
        <v>26</v>
      </c>
      <c r="V112" s="20"/>
      <c r="W112" s="133">
        <f>V112*K112</f>
        <v>0</v>
      </c>
      <c r="X112" s="133">
        <v>5.9089999999999997E-2</v>
      </c>
      <c r="Y112" s="133">
        <f>X112*K112</f>
        <v>11.818</v>
      </c>
      <c r="Z112" s="133">
        <v>0</v>
      </c>
      <c r="AA112" s="134">
        <f>Z112*K112</f>
        <v>0</v>
      </c>
      <c r="AR112" s="5" t="s">
        <v>72</v>
      </c>
      <c r="AT112" s="5" t="s">
        <v>70</v>
      </c>
      <c r="AU112" s="5" t="s">
        <v>1</v>
      </c>
      <c r="AY112" s="5" t="s">
        <v>69</v>
      </c>
      <c r="BE112" s="135">
        <f>IF(U112="základní",N112,0)</f>
        <v>0</v>
      </c>
      <c r="BF112" s="135">
        <f>IF(U112="snížená",N112,0)</f>
        <v>0</v>
      </c>
      <c r="BG112" s="135">
        <f>IF(U112="zákl. přenesená",N112,0)</f>
        <v>0</v>
      </c>
      <c r="BH112" s="135">
        <f>IF(U112="sníž. přenesená",N112,0)</f>
        <v>0</v>
      </c>
      <c r="BI112" s="135">
        <f>IF(U112="nulová",N112,0)</f>
        <v>0</v>
      </c>
      <c r="BJ112" s="5" t="s">
        <v>51</v>
      </c>
      <c r="BK112" s="135">
        <f>ROUND(L112*K112,2)</f>
        <v>0</v>
      </c>
      <c r="BL112" s="5" t="s">
        <v>72</v>
      </c>
      <c r="BM112" s="5" t="s">
        <v>75</v>
      </c>
    </row>
    <row r="113" spans="2:65" s="18" customFormat="1" ht="38.25" customHeight="1" x14ac:dyDescent="0.25">
      <c r="B113" s="19"/>
      <c r="C113" s="123">
        <v>2</v>
      </c>
      <c r="D113" s="123" t="s">
        <v>70</v>
      </c>
      <c r="E113" s="124" t="s">
        <v>76</v>
      </c>
      <c r="F113" s="125" t="s">
        <v>77</v>
      </c>
      <c r="G113" s="125"/>
      <c r="H113" s="125"/>
      <c r="I113" s="125"/>
      <c r="J113" s="126" t="s">
        <v>71</v>
      </c>
      <c r="K113" s="127">
        <v>200</v>
      </c>
      <c r="L113" s="128"/>
      <c r="M113" s="129"/>
      <c r="N113" s="130">
        <f>ROUND(L113*K113,2)</f>
        <v>0</v>
      </c>
      <c r="O113" s="130"/>
      <c r="P113" s="130"/>
      <c r="Q113" s="130"/>
      <c r="R113" s="24"/>
      <c r="T113" s="131" t="s">
        <v>9</v>
      </c>
      <c r="U113" s="132" t="s">
        <v>26</v>
      </c>
      <c r="V113" s="20"/>
      <c r="W113" s="133">
        <f>V113*K113</f>
        <v>0</v>
      </c>
      <c r="X113" s="133">
        <v>0</v>
      </c>
      <c r="Y113" s="133">
        <f>X113*K113</f>
        <v>0</v>
      </c>
      <c r="Z113" s="133">
        <v>0</v>
      </c>
      <c r="AA113" s="134">
        <f>Z113*K113</f>
        <v>0</v>
      </c>
      <c r="AR113" s="5" t="s">
        <v>72</v>
      </c>
      <c r="AT113" s="5" t="s">
        <v>70</v>
      </c>
      <c r="AU113" s="5" t="s">
        <v>1</v>
      </c>
      <c r="AY113" s="5" t="s">
        <v>69</v>
      </c>
      <c r="BE113" s="135">
        <f>IF(U113="základní",N113,0)</f>
        <v>0</v>
      </c>
      <c r="BF113" s="135">
        <f>IF(U113="snížená",N113,0)</f>
        <v>0</v>
      </c>
      <c r="BG113" s="135">
        <f>IF(U113="zákl. přenesená",N113,0)</f>
        <v>0</v>
      </c>
      <c r="BH113" s="135">
        <f>IF(U113="sníž. přenesená",N113,0)</f>
        <v>0</v>
      </c>
      <c r="BI113" s="135">
        <f>IF(U113="nulová",N113,0)</f>
        <v>0</v>
      </c>
      <c r="BJ113" s="5" t="s">
        <v>51</v>
      </c>
      <c r="BK113" s="135">
        <f>ROUND(L113*K113,2)</f>
        <v>0</v>
      </c>
      <c r="BL113" s="5" t="s">
        <v>72</v>
      </c>
      <c r="BM113" s="5" t="s">
        <v>78</v>
      </c>
    </row>
    <row r="114" spans="2:65" s="113" customFormat="1" ht="29.85" customHeight="1" x14ac:dyDescent="0.3">
      <c r="B114" s="108"/>
      <c r="C114" s="109"/>
      <c r="D114" s="120" t="s">
        <v>48</v>
      </c>
      <c r="E114" s="120"/>
      <c r="F114" s="120"/>
      <c r="G114" s="120"/>
      <c r="H114" s="120"/>
      <c r="I114" s="120"/>
      <c r="J114" s="120"/>
      <c r="K114" s="120"/>
      <c r="L114" s="120"/>
      <c r="M114" s="120"/>
      <c r="N114" s="121">
        <f>N115</f>
        <v>0</v>
      </c>
      <c r="O114" s="122"/>
      <c r="P114" s="122"/>
      <c r="Q114" s="122"/>
      <c r="R114" s="112"/>
      <c r="T114" s="114"/>
      <c r="U114" s="109"/>
      <c r="V114" s="109"/>
      <c r="W114" s="115">
        <f>W115</f>
        <v>0</v>
      </c>
      <c r="X114" s="109"/>
      <c r="Y114" s="115">
        <f>Y115</f>
        <v>0</v>
      </c>
      <c r="Z114" s="109"/>
      <c r="AA114" s="116">
        <f>AA115</f>
        <v>0</v>
      </c>
      <c r="AR114" s="117" t="s">
        <v>51</v>
      </c>
      <c r="AT114" s="118" t="s">
        <v>67</v>
      </c>
      <c r="AU114" s="118" t="s">
        <v>51</v>
      </c>
      <c r="AY114" s="117" t="s">
        <v>69</v>
      </c>
      <c r="BK114" s="119">
        <f>BK115</f>
        <v>0</v>
      </c>
    </row>
    <row r="115" spans="2:65" s="18" customFormat="1" ht="25.5" customHeight="1" x14ac:dyDescent="0.25">
      <c r="B115" s="19"/>
      <c r="C115" s="123">
        <v>3</v>
      </c>
      <c r="D115" s="123" t="s">
        <v>70</v>
      </c>
      <c r="E115" s="124" t="s">
        <v>81</v>
      </c>
      <c r="F115" s="125" t="s">
        <v>82</v>
      </c>
      <c r="G115" s="125"/>
      <c r="H115" s="125"/>
      <c r="I115" s="125"/>
      <c r="J115" s="126" t="s">
        <v>79</v>
      </c>
      <c r="K115" s="127">
        <v>95.058000000000007</v>
      </c>
      <c r="L115" s="128"/>
      <c r="M115" s="129"/>
      <c r="N115" s="130">
        <f>ROUND(L115*K115,2)</f>
        <v>0</v>
      </c>
      <c r="O115" s="130"/>
      <c r="P115" s="130"/>
      <c r="Q115" s="130"/>
      <c r="R115" s="24"/>
      <c r="T115" s="131" t="s">
        <v>9</v>
      </c>
      <c r="U115" s="132" t="s">
        <v>26</v>
      </c>
      <c r="V115" s="20"/>
      <c r="W115" s="133">
        <f>V115*K115</f>
        <v>0</v>
      </c>
      <c r="X115" s="133">
        <v>0</v>
      </c>
      <c r="Y115" s="133">
        <f>X115*K115</f>
        <v>0</v>
      </c>
      <c r="Z115" s="133">
        <v>0</v>
      </c>
      <c r="AA115" s="134">
        <f>Z115*K115</f>
        <v>0</v>
      </c>
      <c r="AR115" s="5" t="s">
        <v>72</v>
      </c>
      <c r="AT115" s="5" t="s">
        <v>70</v>
      </c>
      <c r="AU115" s="5" t="s">
        <v>1</v>
      </c>
      <c r="AY115" s="5" t="s">
        <v>69</v>
      </c>
      <c r="BE115" s="135">
        <f>IF(U115="základní",N115,0)</f>
        <v>0</v>
      </c>
      <c r="BF115" s="135">
        <f>IF(U115="snížená",N115,0)</f>
        <v>0</v>
      </c>
      <c r="BG115" s="135">
        <f>IF(U115="zákl. přenesená",N115,0)</f>
        <v>0</v>
      </c>
      <c r="BH115" s="135">
        <f>IF(U115="sníž. přenesená",N115,0)</f>
        <v>0</v>
      </c>
      <c r="BI115" s="135">
        <f>IF(U115="nulová",N115,0)</f>
        <v>0</v>
      </c>
      <c r="BJ115" s="5" t="s">
        <v>51</v>
      </c>
      <c r="BK115" s="135">
        <f>ROUND(L115*K115,2)</f>
        <v>0</v>
      </c>
      <c r="BL115" s="5" t="s">
        <v>72</v>
      </c>
      <c r="BM115" s="5" t="s">
        <v>83</v>
      </c>
    </row>
    <row r="116" spans="2:65" s="113" customFormat="1" ht="29.85" customHeight="1" x14ac:dyDescent="0.3">
      <c r="B116" s="108"/>
      <c r="C116" s="109"/>
      <c r="D116" s="120" t="s">
        <v>49</v>
      </c>
      <c r="E116" s="120"/>
      <c r="F116" s="120"/>
      <c r="G116" s="120"/>
      <c r="H116" s="120"/>
      <c r="I116" s="120"/>
      <c r="J116" s="120"/>
      <c r="K116" s="120"/>
      <c r="L116" s="120"/>
      <c r="M116" s="120"/>
      <c r="N116" s="136">
        <f>N117+N118+N119+N120</f>
        <v>0</v>
      </c>
      <c r="O116" s="137"/>
      <c r="P116" s="137"/>
      <c r="Q116" s="137"/>
      <c r="R116" s="112"/>
      <c r="T116" s="114"/>
      <c r="U116" s="109"/>
      <c r="V116" s="109"/>
      <c r="W116" s="115">
        <f>SUM(W117:W120)</f>
        <v>0</v>
      </c>
      <c r="X116" s="109"/>
      <c r="Y116" s="115">
        <f>SUM(Y117:Y120)</f>
        <v>0</v>
      </c>
      <c r="Z116" s="109"/>
      <c r="AA116" s="116">
        <f>SUM(AA117:AA120)</f>
        <v>0</v>
      </c>
      <c r="AR116" s="117" t="s">
        <v>72</v>
      </c>
      <c r="AT116" s="118" t="s">
        <v>67</v>
      </c>
      <c r="AU116" s="118" t="s">
        <v>51</v>
      </c>
      <c r="AY116" s="117" t="s">
        <v>69</v>
      </c>
      <c r="BK116" s="119">
        <f>SUM(BK117:BK120)</f>
        <v>0</v>
      </c>
    </row>
    <row r="117" spans="2:65" s="18" customFormat="1" ht="16.5" customHeight="1" x14ac:dyDescent="0.25">
      <c r="B117" s="19"/>
      <c r="C117" s="123">
        <v>4</v>
      </c>
      <c r="D117" s="123" t="s">
        <v>70</v>
      </c>
      <c r="E117" s="124" t="s">
        <v>84</v>
      </c>
      <c r="F117" s="125" t="s">
        <v>50</v>
      </c>
      <c r="G117" s="125"/>
      <c r="H117" s="125"/>
      <c r="I117" s="125"/>
      <c r="J117" s="126" t="s">
        <v>80</v>
      </c>
      <c r="K117" s="127">
        <v>1</v>
      </c>
      <c r="L117" s="128"/>
      <c r="M117" s="129"/>
      <c r="N117" s="130">
        <f t="shared" ref="N117:N120" si="0">ROUND(L117*K117,2)</f>
        <v>0</v>
      </c>
      <c r="O117" s="130"/>
      <c r="P117" s="130"/>
      <c r="Q117" s="130"/>
      <c r="R117" s="24"/>
      <c r="T117" s="131" t="s">
        <v>9</v>
      </c>
      <c r="U117" s="132" t="s">
        <v>26</v>
      </c>
      <c r="V117" s="20"/>
      <c r="W117" s="133">
        <f t="shared" ref="W117:W120" si="1">V117*K117</f>
        <v>0</v>
      </c>
      <c r="X117" s="133">
        <v>0</v>
      </c>
      <c r="Y117" s="133">
        <f t="shared" ref="Y117:Y120" si="2">X117*K117</f>
        <v>0</v>
      </c>
      <c r="Z117" s="133">
        <v>0</v>
      </c>
      <c r="AA117" s="134">
        <f t="shared" ref="AA117:AA120" si="3">Z117*K117</f>
        <v>0</v>
      </c>
      <c r="AR117" s="5" t="s">
        <v>72</v>
      </c>
      <c r="AT117" s="5" t="s">
        <v>70</v>
      </c>
      <c r="AU117" s="5" t="s">
        <v>1</v>
      </c>
      <c r="AY117" s="5" t="s">
        <v>69</v>
      </c>
      <c r="BE117" s="135">
        <f t="shared" ref="BE117:BE120" si="4">IF(U117="základní",N117,0)</f>
        <v>0</v>
      </c>
      <c r="BF117" s="135">
        <f t="shared" ref="BF117:BF120" si="5">IF(U117="snížená",N117,0)</f>
        <v>0</v>
      </c>
      <c r="BG117" s="135">
        <f t="shared" ref="BG117:BG120" si="6">IF(U117="zákl. přenesená",N117,0)</f>
        <v>0</v>
      </c>
      <c r="BH117" s="135">
        <f t="shared" ref="BH117:BH120" si="7">IF(U117="sníž. přenesená",N117,0)</f>
        <v>0</v>
      </c>
      <c r="BI117" s="135">
        <f t="shared" ref="BI117:BI120" si="8">IF(U117="nulová",N117,0)</f>
        <v>0</v>
      </c>
      <c r="BJ117" s="5" t="s">
        <v>51</v>
      </c>
      <c r="BK117" s="135">
        <f t="shared" ref="BK117:BK120" si="9">ROUND(L117*K117,2)</f>
        <v>0</v>
      </c>
      <c r="BL117" s="5" t="s">
        <v>72</v>
      </c>
      <c r="BM117" s="5" t="s">
        <v>85</v>
      </c>
    </row>
    <row r="118" spans="2:65" s="18" customFormat="1" ht="25.5" customHeight="1" x14ac:dyDescent="0.25">
      <c r="B118" s="19"/>
      <c r="C118" s="123">
        <v>5</v>
      </c>
      <c r="D118" s="123" t="s">
        <v>70</v>
      </c>
      <c r="E118" s="124" t="s">
        <v>86</v>
      </c>
      <c r="F118" s="125" t="s">
        <v>87</v>
      </c>
      <c r="G118" s="125"/>
      <c r="H118" s="125"/>
      <c r="I118" s="125"/>
      <c r="J118" s="126" t="s">
        <v>80</v>
      </c>
      <c r="K118" s="127">
        <v>1</v>
      </c>
      <c r="L118" s="128"/>
      <c r="M118" s="129"/>
      <c r="N118" s="130">
        <f t="shared" si="0"/>
        <v>0</v>
      </c>
      <c r="O118" s="130"/>
      <c r="P118" s="130"/>
      <c r="Q118" s="130"/>
      <c r="R118" s="24"/>
      <c r="T118" s="131" t="s">
        <v>9</v>
      </c>
      <c r="U118" s="132" t="s">
        <v>26</v>
      </c>
      <c r="V118" s="20"/>
      <c r="W118" s="133">
        <f t="shared" si="1"/>
        <v>0</v>
      </c>
      <c r="X118" s="133">
        <v>0</v>
      </c>
      <c r="Y118" s="133">
        <f t="shared" si="2"/>
        <v>0</v>
      </c>
      <c r="Z118" s="133">
        <v>0</v>
      </c>
      <c r="AA118" s="134">
        <f t="shared" si="3"/>
        <v>0</v>
      </c>
      <c r="AR118" s="5" t="s">
        <v>72</v>
      </c>
      <c r="AT118" s="5" t="s">
        <v>70</v>
      </c>
      <c r="AU118" s="5" t="s">
        <v>1</v>
      </c>
      <c r="AY118" s="5" t="s">
        <v>69</v>
      </c>
      <c r="BE118" s="135">
        <f t="shared" si="4"/>
        <v>0</v>
      </c>
      <c r="BF118" s="135">
        <f t="shared" si="5"/>
        <v>0</v>
      </c>
      <c r="BG118" s="135">
        <f t="shared" si="6"/>
        <v>0</v>
      </c>
      <c r="BH118" s="135">
        <f t="shared" si="7"/>
        <v>0</v>
      </c>
      <c r="BI118" s="135">
        <f t="shared" si="8"/>
        <v>0</v>
      </c>
      <c r="BJ118" s="5" t="s">
        <v>51</v>
      </c>
      <c r="BK118" s="135">
        <f t="shared" si="9"/>
        <v>0</v>
      </c>
      <c r="BL118" s="5" t="s">
        <v>72</v>
      </c>
      <c r="BM118" s="5" t="s">
        <v>88</v>
      </c>
    </row>
    <row r="119" spans="2:65" s="18" customFormat="1" ht="25.5" customHeight="1" x14ac:dyDescent="0.25">
      <c r="B119" s="19"/>
      <c r="C119" s="123">
        <v>6</v>
      </c>
      <c r="D119" s="123" t="s">
        <v>70</v>
      </c>
      <c r="E119" s="124" t="s">
        <v>89</v>
      </c>
      <c r="F119" s="125" t="s">
        <v>90</v>
      </c>
      <c r="G119" s="125"/>
      <c r="H119" s="125"/>
      <c r="I119" s="125"/>
      <c r="J119" s="126" t="s">
        <v>80</v>
      </c>
      <c r="K119" s="127">
        <v>1</v>
      </c>
      <c r="L119" s="128"/>
      <c r="M119" s="129"/>
      <c r="N119" s="130">
        <f t="shared" si="0"/>
        <v>0</v>
      </c>
      <c r="O119" s="130"/>
      <c r="P119" s="130"/>
      <c r="Q119" s="130"/>
      <c r="R119" s="24"/>
      <c r="T119" s="131" t="s">
        <v>9</v>
      </c>
      <c r="U119" s="132" t="s">
        <v>26</v>
      </c>
      <c r="V119" s="20"/>
      <c r="W119" s="133">
        <f t="shared" si="1"/>
        <v>0</v>
      </c>
      <c r="X119" s="133">
        <v>0</v>
      </c>
      <c r="Y119" s="133">
        <f t="shared" si="2"/>
        <v>0</v>
      </c>
      <c r="Z119" s="133">
        <v>0</v>
      </c>
      <c r="AA119" s="134">
        <f t="shared" si="3"/>
        <v>0</v>
      </c>
      <c r="AR119" s="5" t="s">
        <v>72</v>
      </c>
      <c r="AT119" s="5" t="s">
        <v>70</v>
      </c>
      <c r="AU119" s="5" t="s">
        <v>1</v>
      </c>
      <c r="AY119" s="5" t="s">
        <v>69</v>
      </c>
      <c r="BE119" s="135">
        <f t="shared" si="4"/>
        <v>0</v>
      </c>
      <c r="BF119" s="135">
        <f t="shared" si="5"/>
        <v>0</v>
      </c>
      <c r="BG119" s="135">
        <f t="shared" si="6"/>
        <v>0</v>
      </c>
      <c r="BH119" s="135">
        <f t="shared" si="7"/>
        <v>0</v>
      </c>
      <c r="BI119" s="135">
        <f t="shared" si="8"/>
        <v>0</v>
      </c>
      <c r="BJ119" s="5" t="s">
        <v>51</v>
      </c>
      <c r="BK119" s="135">
        <f t="shared" si="9"/>
        <v>0</v>
      </c>
      <c r="BL119" s="5" t="s">
        <v>72</v>
      </c>
      <c r="BM119" s="5" t="s">
        <v>91</v>
      </c>
    </row>
    <row r="120" spans="2:65" s="18" customFormat="1" ht="33.75" customHeight="1" x14ac:dyDescent="0.25">
      <c r="B120" s="19"/>
      <c r="C120" s="123">
        <v>7</v>
      </c>
      <c r="D120" s="123" t="s">
        <v>70</v>
      </c>
      <c r="E120" s="124" t="s">
        <v>92</v>
      </c>
      <c r="F120" s="125" t="s">
        <v>93</v>
      </c>
      <c r="G120" s="125"/>
      <c r="H120" s="125"/>
      <c r="I120" s="125"/>
      <c r="J120" s="126" t="s">
        <v>80</v>
      </c>
      <c r="K120" s="127">
        <v>1</v>
      </c>
      <c r="L120" s="128"/>
      <c r="M120" s="129"/>
      <c r="N120" s="130">
        <f t="shared" si="0"/>
        <v>0</v>
      </c>
      <c r="O120" s="130"/>
      <c r="P120" s="130"/>
      <c r="Q120" s="130"/>
      <c r="R120" s="24"/>
      <c r="T120" s="131" t="s">
        <v>9</v>
      </c>
      <c r="U120" s="132" t="s">
        <v>26</v>
      </c>
      <c r="V120" s="20"/>
      <c r="W120" s="133">
        <f t="shared" si="1"/>
        <v>0</v>
      </c>
      <c r="X120" s="133">
        <v>0</v>
      </c>
      <c r="Y120" s="133">
        <f t="shared" si="2"/>
        <v>0</v>
      </c>
      <c r="Z120" s="133">
        <v>0</v>
      </c>
      <c r="AA120" s="134">
        <f t="shared" si="3"/>
        <v>0</v>
      </c>
      <c r="AR120" s="5" t="s">
        <v>72</v>
      </c>
      <c r="AT120" s="5" t="s">
        <v>70</v>
      </c>
      <c r="AU120" s="5" t="s">
        <v>1</v>
      </c>
      <c r="AY120" s="5" t="s">
        <v>69</v>
      </c>
      <c r="BE120" s="135">
        <f t="shared" si="4"/>
        <v>0</v>
      </c>
      <c r="BF120" s="135">
        <f t="shared" si="5"/>
        <v>0</v>
      </c>
      <c r="BG120" s="135">
        <f t="shared" si="6"/>
        <v>0</v>
      </c>
      <c r="BH120" s="135">
        <f t="shared" si="7"/>
        <v>0</v>
      </c>
      <c r="BI120" s="135">
        <f t="shared" si="8"/>
        <v>0</v>
      </c>
      <c r="BJ120" s="5" t="s">
        <v>51</v>
      </c>
      <c r="BK120" s="135">
        <f t="shared" si="9"/>
        <v>0</v>
      </c>
      <c r="BL120" s="5" t="s">
        <v>72</v>
      </c>
      <c r="BM120" s="5" t="s">
        <v>94</v>
      </c>
    </row>
    <row r="121" spans="2:65" s="18" customFormat="1" ht="49.9" customHeight="1" x14ac:dyDescent="0.35">
      <c r="B121" s="19"/>
      <c r="C121" s="20"/>
      <c r="D121" s="110"/>
      <c r="E121" s="20"/>
      <c r="F121" s="20"/>
      <c r="G121" s="20"/>
      <c r="H121" s="20"/>
      <c r="I121" s="20"/>
      <c r="J121" s="20"/>
      <c r="K121" s="20"/>
      <c r="L121" s="20"/>
      <c r="M121" s="20"/>
      <c r="N121" s="138"/>
      <c r="O121" s="139"/>
      <c r="P121" s="139"/>
      <c r="Q121" s="139"/>
      <c r="R121" s="24"/>
      <c r="T121" s="87"/>
      <c r="U121" s="54"/>
      <c r="V121" s="54"/>
      <c r="W121" s="54"/>
      <c r="X121" s="54"/>
      <c r="Y121" s="54"/>
      <c r="Z121" s="54"/>
      <c r="AA121" s="56"/>
      <c r="AT121" s="5" t="s">
        <v>67</v>
      </c>
      <c r="AU121" s="5" t="s">
        <v>68</v>
      </c>
      <c r="AY121" s="5" t="s">
        <v>95</v>
      </c>
      <c r="BK121" s="135">
        <v>0</v>
      </c>
    </row>
    <row r="122" spans="2:65" s="18" customFormat="1" ht="6.95" customHeight="1" x14ac:dyDescent="0.25">
      <c r="B122" s="57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9"/>
    </row>
  </sheetData>
  <mergeCells count="79">
    <mergeCell ref="F120:I120"/>
    <mergeCell ref="L120:M120"/>
    <mergeCell ref="N120:Q120"/>
    <mergeCell ref="N121:Q121"/>
    <mergeCell ref="F118:I118"/>
    <mergeCell ref="L118:M118"/>
    <mergeCell ref="N118:Q118"/>
    <mergeCell ref="F119:I119"/>
    <mergeCell ref="L119:M119"/>
    <mergeCell ref="N119:Q119"/>
    <mergeCell ref="F117:I117"/>
    <mergeCell ref="L117:M117"/>
    <mergeCell ref="N117:Q117"/>
    <mergeCell ref="N114:Q114"/>
    <mergeCell ref="F115:I115"/>
    <mergeCell ref="L115:M115"/>
    <mergeCell ref="N115:Q115"/>
    <mergeCell ref="N116:Q116"/>
    <mergeCell ref="N111:Q111"/>
    <mergeCell ref="F112:I112"/>
    <mergeCell ref="L112:M112"/>
    <mergeCell ref="N112:Q112"/>
    <mergeCell ref="F113:I113"/>
    <mergeCell ref="L113:M113"/>
    <mergeCell ref="N113:Q113"/>
    <mergeCell ref="F108:I108"/>
    <mergeCell ref="L108:M108"/>
    <mergeCell ref="N108:Q108"/>
    <mergeCell ref="N109:Q109"/>
    <mergeCell ref="N110:Q110"/>
    <mergeCell ref="C98:Q98"/>
    <mergeCell ref="F100:P100"/>
    <mergeCell ref="F101:P101"/>
    <mergeCell ref="M103:P103"/>
    <mergeCell ref="M105:Q105"/>
    <mergeCell ref="M106:Q106"/>
    <mergeCell ref="N89:Q89"/>
    <mergeCell ref="N90:Q90"/>
    <mergeCell ref="N91:Q91"/>
    <mergeCell ref="M83:Q83"/>
    <mergeCell ref="C85:G85"/>
    <mergeCell ref="N85:Q85"/>
    <mergeCell ref="N87:Q87"/>
    <mergeCell ref="N88:Q88"/>
    <mergeCell ref="L37:P37"/>
    <mergeCell ref="C75:Q75"/>
    <mergeCell ref="F77:P77"/>
    <mergeCell ref="F78:P78"/>
    <mergeCell ref="M80:P80"/>
    <mergeCell ref="M82:Q82"/>
    <mergeCell ref="H33:J33"/>
    <mergeCell ref="M33:P33"/>
    <mergeCell ref="H34:J34"/>
    <mergeCell ref="M34:P34"/>
    <mergeCell ref="H35:J35"/>
    <mergeCell ref="M35:P35"/>
    <mergeCell ref="M27:P27"/>
    <mergeCell ref="M29:P29"/>
    <mergeCell ref="H31:J31"/>
    <mergeCell ref="M31:P31"/>
    <mergeCell ref="H32:J32"/>
    <mergeCell ref="M32:P32"/>
    <mergeCell ref="O16:P16"/>
    <mergeCell ref="O17:P17"/>
    <mergeCell ref="O19:P19"/>
    <mergeCell ref="O20:P20"/>
    <mergeCell ref="E23:L23"/>
    <mergeCell ref="M26:P26"/>
    <mergeCell ref="O8:P8"/>
    <mergeCell ref="O10:P10"/>
    <mergeCell ref="O11:P11"/>
    <mergeCell ref="O13:P13"/>
    <mergeCell ref="E14:L14"/>
    <mergeCell ref="O14:P14"/>
    <mergeCell ref="C1:Q1"/>
    <mergeCell ref="S1:AC1"/>
    <mergeCell ref="C3:Q3"/>
    <mergeCell ref="F5:P5"/>
    <mergeCell ref="F6:P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cp:lastPrinted>2019-04-29T15:04:05Z</cp:lastPrinted>
  <dcterms:created xsi:type="dcterms:W3CDTF">2019-04-29T14:48:00Z</dcterms:created>
  <dcterms:modified xsi:type="dcterms:W3CDTF">2019-04-29T15:04:20Z</dcterms:modified>
</cp:coreProperties>
</file>